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995" windowHeight="17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'Sheet1'!$A$1:$AB$262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<sst xmlns="http://schemas.openxmlformats.org/spreadsheetml/2006/main" count="1192" uniqueCount="299">
  <si>
    <t>t, thickness, both legs must have same thickness for this calculator</t>
  </si>
  <si>
    <t>x, centroid Y-Y distance from Y axis</t>
  </si>
  <si>
    <t>y, centroid X-X distance from X axis</t>
  </si>
  <si>
    <t>Ix = (1/3)*(t*(d-y)^3 +b*y^3-a*(y-t)^3)</t>
  </si>
  <si>
    <t>Iy = (1/3)*(t*(b-x)^3 +d*x^3-c*(x-t)^3)</t>
  </si>
  <si>
    <t>tan 2 theta =(2*K)/(Iy-Ix)</t>
  </si>
  <si>
    <t>K, product of inertia  = - (a*b*c*d*t)/(4*(b+c))</t>
  </si>
  <si>
    <t>theta (radians) = (1/2)*arctan(tan 2 theta)</t>
  </si>
  <si>
    <t>Sx = Ix / (d-y)</t>
  </si>
  <si>
    <t>Sy = Iy / (b-x)</t>
  </si>
  <si>
    <t>E = theta</t>
  </si>
  <si>
    <t>F = pi/2 - E</t>
  </si>
  <si>
    <t>G+H+J = E</t>
  </si>
  <si>
    <t>N/A</t>
  </si>
  <si>
    <t>G = E-(H+J)</t>
  </si>
  <si>
    <t>rx = sqrt ( Ix/A )</t>
  </si>
  <si>
    <t>ry = sqrt ( Iy/A )</t>
  </si>
  <si>
    <t>rz = sqrt ( Iz/A )</t>
  </si>
  <si>
    <t>rw = sqrt ( Iw/A )</t>
  </si>
  <si>
    <t>X-X axis distance to most extreme fiber = d-y</t>
  </si>
  <si>
    <t>Y-Y axis distance to most extreme fiber = b-x</t>
  </si>
  <si>
    <t>W-W is the strong principal axis</t>
  </si>
  <si>
    <t>Z-Z is the weak principal axis</t>
  </si>
  <si>
    <t>X-X is parallel to the Shorter or equal leg</t>
  </si>
  <si>
    <t>Y-Y is parallel to the Longer or equal leg</t>
  </si>
  <si>
    <t>necessary additional calculations to determine Sz and Sw</t>
  </si>
  <si>
    <t>P= arctan (x/y)</t>
  </si>
  <si>
    <t>Q+U+V = pi/2 - E</t>
  </si>
  <si>
    <t>V=(pi/2 -E)-(Q+U)</t>
  </si>
  <si>
    <t>lengths</t>
  </si>
  <si>
    <t>angles</t>
  </si>
  <si>
    <t>Iz = Ix*sin(theta)^2+Iy*cos(theta)^2+K*sin(2*theta)</t>
  </si>
  <si>
    <t>Iw = Ix*cos(theta)^2+Iy*sin(theta)^2-K*sin(2*theta)</t>
  </si>
  <si>
    <t>theta (degrees)</t>
  </si>
  <si>
    <t>theta = rotation of the principal axes from the X Y axes</t>
  </si>
  <si>
    <t>tan theta (frequently tabulated, not needed here)</t>
  </si>
  <si>
    <t>a = b-t</t>
  </si>
  <si>
    <t>c = d-t</t>
  </si>
  <si>
    <t>Area total = t * (a+d)</t>
  </si>
  <si>
    <t>b, Shorter or Equal leg, outside edge along X axis, total length</t>
  </si>
  <si>
    <t>d, Longer or Equal leg, outside edge along Y axis, total length</t>
  </si>
  <si>
    <t>cx1= d*t, area</t>
  </si>
  <si>
    <t>cx2= d/2, center of  d*t  relative to X axis</t>
  </si>
  <si>
    <t>cx3= a*t, area</t>
  </si>
  <si>
    <t>cx4= t/2, center of a*t relative to X axis</t>
  </si>
  <si>
    <t>y = ((cx1*cx2)+(cx3*cx4))/(cx1+cx3)</t>
  </si>
  <si>
    <t>x = ((cy1*cy2)+(cy3*cy4))/(cy1+cy3)</t>
  </si>
  <si>
    <t>cy1= b*t, area</t>
  </si>
  <si>
    <t>cy2= b/2, center of  b*t  relative to X axis</t>
  </si>
  <si>
    <t>cy3= c*t, area</t>
  </si>
  <si>
    <t>cy4= t/2, center of c*t relative to X axis</t>
  </si>
  <si>
    <t>largest distance Z-Z axis to most extreme fiber</t>
  </si>
  <si>
    <t>Sz = Iz / largest distance Z-Z axis to extreme fiber</t>
  </si>
  <si>
    <t>largest distance W-W axis to most extreme fiber</t>
  </si>
  <si>
    <t>Sw = Iw / largest distance W-W axis to extreme fiber</t>
  </si>
  <si>
    <t>m = Longer or equal leg, extreme fiber to Z-Z axis</t>
  </si>
  <si>
    <t>p = heel to Z-Z axis</t>
  </si>
  <si>
    <t>q = Shorter or equal leg, extreme fiber to Z-Z axis</t>
  </si>
  <si>
    <t>u = Longer or equal leg, extreme fiber to W-W axis</t>
  </si>
  <si>
    <t>v = Shorter or equal leg, extreme fiber to W-W axis</t>
  </si>
  <si>
    <t>H = arccos((h^2+g^2-t^2)/(2*h*g))</t>
  </si>
  <si>
    <t>F+J = arccos((x^2+h^2-(d-y)^2)/(2*x*h))</t>
  </si>
  <si>
    <t>J = arccos((x^2+h^2-(d-y)^2)/(2*x*h))-F</t>
  </si>
  <si>
    <t>U = arccos((f^2+e^2-t^2)/(2*f*e))</t>
  </si>
  <si>
    <t>Q+E = arccos((e^2+y^2-(b-x)^2)/2*e*y)</t>
  </si>
  <si>
    <t>Q = arccos((e^2+y^2-(b-x)^2)/(2*e*y))-E</t>
  </si>
  <si>
    <t>e = sqrt(y^2+(b-x)^2)</t>
  </si>
  <si>
    <t>f = sqrt((y-t)^2+(b-x)^2)</t>
  </si>
  <si>
    <t>g = sqrt((d-y)^2+(x-t)^2)</t>
  </si>
  <si>
    <t>h = sqrt((d-y)^2+x^2)</t>
  </si>
  <si>
    <t>j = sqrt(y^2+x^2)</t>
  </si>
  <si>
    <t>m = g sin(H+J)</t>
  </si>
  <si>
    <t>p = j sin (P+E)</t>
  </si>
  <si>
    <t>q = f sin(Q+U)</t>
  </si>
  <si>
    <t>u = h sin(F+G+H)</t>
  </si>
  <si>
    <t>v = e sin (U+V+E)</t>
  </si>
  <si>
    <t>Longer Leg or Equal Leg</t>
  </si>
  <si>
    <t>Shorter Leg or Equal Leg</t>
  </si>
  <si>
    <t>Ix</t>
  </si>
  <si>
    <t>Iy</t>
  </si>
  <si>
    <t>Iz</t>
  </si>
  <si>
    <t>Iw</t>
  </si>
  <si>
    <t>Sx</t>
  </si>
  <si>
    <t>Sy</t>
  </si>
  <si>
    <t>Sz</t>
  </si>
  <si>
    <t>Sw</t>
  </si>
  <si>
    <t>r w</t>
  </si>
  <si>
    <t>r y</t>
  </si>
  <si>
    <t>r z</t>
  </si>
  <si>
    <t>y = centroid X-X</t>
  </si>
  <si>
    <t>x = centroid Y-Y</t>
  </si>
  <si>
    <t>X-X distance to most extreme fiber</t>
  </si>
  <si>
    <t>Y-Y distance to most extreme fiber</t>
  </si>
  <si>
    <t>Z-Z distance to most extreme fiber</t>
  </si>
  <si>
    <t>W-W distance to most extreme fiber</t>
  </si>
  <si>
    <t>r x</t>
  </si>
  <si>
    <t>V degrees</t>
  </si>
  <si>
    <t>Q degrees</t>
  </si>
  <si>
    <t>U degrees</t>
  </si>
  <si>
    <t>P degrees</t>
  </si>
  <si>
    <t>J degrees</t>
  </si>
  <si>
    <t>H degrees</t>
  </si>
  <si>
    <t>G degrees</t>
  </si>
  <si>
    <t>F degrees</t>
  </si>
  <si>
    <t>E degrees</t>
  </si>
  <si>
    <t>Name</t>
  </si>
  <si>
    <t>seq</t>
  </si>
  <si>
    <t>theta = rotation of the principal axes from the X Y axes, degrees</t>
  </si>
  <si>
    <t>equal legs?</t>
  </si>
  <si>
    <t>unEQ</t>
  </si>
  <si>
    <t>L 9 x 4 x 1</t>
  </si>
  <si>
    <t>L 9 x 4 x 7/8</t>
  </si>
  <si>
    <t>L 9 x 4 x 3/4</t>
  </si>
  <si>
    <t>L 9 x 4 x 5/8</t>
  </si>
  <si>
    <t>L 9 x 4 x 9/16</t>
  </si>
  <si>
    <t>L 9 x 4 x 1/2</t>
  </si>
  <si>
    <t>EQ</t>
  </si>
  <si>
    <t>L 8 x 8 x 1 1/8</t>
  </si>
  <si>
    <t>L 8 x 8 x 1</t>
  </si>
  <si>
    <t>L 8 x 8 x 7/8</t>
  </si>
  <si>
    <t>L 8 x 8 x 3/4</t>
  </si>
  <si>
    <t>L 8 x 8 x 5/8</t>
  </si>
  <si>
    <t>L 8 x 8 x 9/16</t>
  </si>
  <si>
    <t>L 8 x 8 x 1/2</t>
  </si>
  <si>
    <t>L 8 x 6 x 1</t>
  </si>
  <si>
    <t>L 8 x 6 x 7/8</t>
  </si>
  <si>
    <t>L 8 x 6 x 3/4</t>
  </si>
  <si>
    <t>L 8 x 6 x 5/8</t>
  </si>
  <si>
    <t>L 8 x 6 x 9/16</t>
  </si>
  <si>
    <t>L 8 x 6 x 1/2</t>
  </si>
  <si>
    <t>L 8 x 6 x 7/16</t>
  </si>
  <si>
    <t>L 8 x 4 x 1</t>
  </si>
  <si>
    <t>L 8 x 4 x 7/8</t>
  </si>
  <si>
    <t>L 8 x 4 x 3/4</t>
  </si>
  <si>
    <t>L 8 x 4 x 5/8</t>
  </si>
  <si>
    <t>L 8 x 4 x 9/16</t>
  </si>
  <si>
    <t>L 8 x 4 x 1/2</t>
  </si>
  <si>
    <t>L 8 x 4 x 7/16</t>
  </si>
  <si>
    <t>L 7 x 4 x 7/8</t>
  </si>
  <si>
    <t>L 7 x 4 x 3/4</t>
  </si>
  <si>
    <t>L 7 x 4 x 5/8</t>
  </si>
  <si>
    <t>L 7 x 4 x 9/16</t>
  </si>
  <si>
    <t>L 7 x 4 x 1/2</t>
  </si>
  <si>
    <t>L 7 x 4 x 7/16</t>
  </si>
  <si>
    <t>L 7 x 4 x 3/8</t>
  </si>
  <si>
    <t>L 6 x 6 x 1</t>
  </si>
  <si>
    <t>L 6 x 6 x 7/8</t>
  </si>
  <si>
    <t>L 6 x 6 x 3/4</t>
  </si>
  <si>
    <t>L 6 x 6 x 5/8</t>
  </si>
  <si>
    <t>L 6 x 6 x 9/16</t>
  </si>
  <si>
    <t>L 6 x 6 x 1/2</t>
  </si>
  <si>
    <t>L 6 x 6 x 7/16</t>
  </si>
  <si>
    <t>L 6 x 6 x 3/8</t>
  </si>
  <si>
    <t>L 6 x 6 x 5/16</t>
  </si>
  <si>
    <t>L 6 x 4 x 7/8</t>
  </si>
  <si>
    <t>L 6 x 4 x 3/4</t>
  </si>
  <si>
    <t>L 6 x 4 x 5/8</t>
  </si>
  <si>
    <t>L 6 x 4 x 9/16</t>
  </si>
  <si>
    <t>L 6 x 4 x 1/2</t>
  </si>
  <si>
    <t>L 6 x 4 x 7/16</t>
  </si>
  <si>
    <t>L 6 x 4 x 3/8</t>
  </si>
  <si>
    <t>L 6 x 4 x 5/16</t>
  </si>
  <si>
    <t>L 6 x 4 x 1/4</t>
  </si>
  <si>
    <t>L 6 x 3 1/2 x 1/2</t>
  </si>
  <si>
    <t>L 6 x 3 1/2 x 3/8</t>
  </si>
  <si>
    <t>L 6 x 3 1/2 x 5/16</t>
  </si>
  <si>
    <t>L 6 x 3 1/2 x 1/4</t>
  </si>
  <si>
    <t>L 5 x 5 x 7/8</t>
  </si>
  <si>
    <t>L 5 x 5 x 3/4</t>
  </si>
  <si>
    <t>L 5 x 5 x 5/8</t>
  </si>
  <si>
    <t>L 5 x 5 x 1/2</t>
  </si>
  <si>
    <t>L 5 x 5 x 7/16</t>
  </si>
  <si>
    <t>L 5 x 5 x 3/8</t>
  </si>
  <si>
    <t>L 5 x 5 x 5/16</t>
  </si>
  <si>
    <t>L 5 x 3 1/2 x 3/4</t>
  </si>
  <si>
    <t>L 5 x 3 1/2 x 5/8</t>
  </si>
  <si>
    <t>L 5 x 3 1/2 x 1/2</t>
  </si>
  <si>
    <t>L 5 x 3 1/2 x 7/16</t>
  </si>
  <si>
    <t>L 5 x 3 1/2 x 3/8</t>
  </si>
  <si>
    <t>L 5 x 3 1/2 x 5/16</t>
  </si>
  <si>
    <t>L 5 x 3 1/2 x 1/4</t>
  </si>
  <si>
    <t>L 5 x 3 x 1/2</t>
  </si>
  <si>
    <t>L 5 x 3 x 7/16</t>
  </si>
  <si>
    <t>L 5 x 3 x 3/8</t>
  </si>
  <si>
    <t>L 5 x 3 x 5/16</t>
  </si>
  <si>
    <t>L 5 x 3 x 1/4</t>
  </si>
  <si>
    <t>L 4 x 4 x 3/4</t>
  </si>
  <si>
    <t>L 4 x 4 x 5/8</t>
  </si>
  <si>
    <t>L 4 x 4 x 1/2</t>
  </si>
  <si>
    <t>L 4 x 4 x 7/16</t>
  </si>
  <si>
    <t>L 4 x 4 x 3/8</t>
  </si>
  <si>
    <t>L 4 x 4 x 5/16</t>
  </si>
  <si>
    <t>L 4 x 4 x 1/4</t>
  </si>
  <si>
    <t>L 4 x 3 1/2 x 5/8</t>
  </si>
  <si>
    <t>L 4 x 3 1/2 x 1/2</t>
  </si>
  <si>
    <t>L 4 x 3 1/2 x 7/16</t>
  </si>
  <si>
    <t>L 4 x 3 1/2 x 3/8</t>
  </si>
  <si>
    <t>L 4 x 3 1/2 x 5/16</t>
  </si>
  <si>
    <t>L 4 x 3 1/2 x 1/4</t>
  </si>
  <si>
    <t>L 4 x 3 x 5/8</t>
  </si>
  <si>
    <t>L 4 x 3 x 1/2</t>
  </si>
  <si>
    <t>L 4 x 3 x 7/16</t>
  </si>
  <si>
    <t>L 4 x 3 x 3/8</t>
  </si>
  <si>
    <t>L 4 x 3 x 5/16</t>
  </si>
  <si>
    <t>L 4 x 3 x 1/4</t>
  </si>
  <si>
    <t>L 3 1/2 x 3 1/2 x 1/2</t>
  </si>
  <si>
    <t>L 3 1/2 x 3 1/2 x 7/16</t>
  </si>
  <si>
    <t>L 3 1/2 x 3 1/2 x 3/8</t>
  </si>
  <si>
    <t>L 3 1/2 x 3 1/2 x 5/16</t>
  </si>
  <si>
    <t>L 3 1/2 x 3 1/2 x 1/4</t>
  </si>
  <si>
    <t>L 3 1/2 x 3 x 1/2</t>
  </si>
  <si>
    <t>L 3 1/2 x 3 x 7/16</t>
  </si>
  <si>
    <t>L 3 1/2 x 3 x 3/8</t>
  </si>
  <si>
    <t>L 3 1/2 x 3 x 5/16</t>
  </si>
  <si>
    <t>L 3 1/2 x 3 x 1/4</t>
  </si>
  <si>
    <t>L 3 1/2 x 2 1/2 x 1/2</t>
  </si>
  <si>
    <t>L 3 1/2 x 2 1/2 x 7/16</t>
  </si>
  <si>
    <t>L 3 1/2 x 2 1/2 x 3/8</t>
  </si>
  <si>
    <t>L 3 1/2 x 2 1/2 x 5/16</t>
  </si>
  <si>
    <t>L 3 1/2 x 2 1/2 x 1/4</t>
  </si>
  <si>
    <t>L 3 x 3 x 1/2</t>
  </si>
  <si>
    <t>L 3 x 3 x 7/16</t>
  </si>
  <si>
    <t>L 3 x 3 x 3/8</t>
  </si>
  <si>
    <t>L 3 x 3 x 5/16</t>
  </si>
  <si>
    <t>L 3 x 3 x 1/4</t>
  </si>
  <si>
    <t>L 3 x 3 x 3/16</t>
  </si>
  <si>
    <t>L 3 x 2 1/2 x 1/2</t>
  </si>
  <si>
    <t>L 3 x 2 1/2 x 7/16</t>
  </si>
  <si>
    <t>L 3 x 2 1/2 x 3/8</t>
  </si>
  <si>
    <t>L 3 x 2 1/2 x 5/16</t>
  </si>
  <si>
    <t>L 3 x 2 1/2 x 1/4</t>
  </si>
  <si>
    <t>L 3 x 2 1/2 x 3/16</t>
  </si>
  <si>
    <t>L 3 x 2 x 1/2</t>
  </si>
  <si>
    <t>L 3 x 2 x 7/16</t>
  </si>
  <si>
    <t>L 3 x 2 x 3/8</t>
  </si>
  <si>
    <t>L 3 x 2 x 5/16</t>
  </si>
  <si>
    <t>L 3 x 2 x 1/4</t>
  </si>
  <si>
    <t>L 3 x 2 x 3/16</t>
  </si>
  <si>
    <t>L 2 1/2 x 2 1/2 x 1/2</t>
  </si>
  <si>
    <t>L 2 1/2 x 2 1/2 x 3/8</t>
  </si>
  <si>
    <t>L 2 1/2 x 2 1/2 x 5/16</t>
  </si>
  <si>
    <t>L 2 1/2 x 2 1/2 x 1/4</t>
  </si>
  <si>
    <t>L 2 1/2 x 2 1/2 x 3/16</t>
  </si>
  <si>
    <t>L 2 1/2 x 2 x 3/8</t>
  </si>
  <si>
    <t>L 2 1/2 x 2 x 5/16</t>
  </si>
  <si>
    <t>L 2 1/2 x 2 x 1/4</t>
  </si>
  <si>
    <t>L 2 1/2 x 2 x 3/16</t>
  </si>
  <si>
    <t>L 2 1/2 x 1 1/2 x 5/16</t>
  </si>
  <si>
    <t>L 2 1/2 x 1 1/2 x 1/4</t>
  </si>
  <si>
    <t>L 2 1/2 x 1 1/2 x 3/16</t>
  </si>
  <si>
    <t>L 2 x 2 x 3/8</t>
  </si>
  <si>
    <t>L 2 x 2 x 5/16</t>
  </si>
  <si>
    <t>L 2 x 2 x 1/4</t>
  </si>
  <si>
    <t>L 2 x 2 x 3/16</t>
  </si>
  <si>
    <t>L 2 x 2 x 1/8</t>
  </si>
  <si>
    <t>L 2 x 1 1/2 x 1/4</t>
  </si>
  <si>
    <t>L 2 x 1 1/2 x 3/16</t>
  </si>
  <si>
    <t>L 2 x 1 1/2 x 1/8</t>
  </si>
  <si>
    <t>L 2 x 1 1/4 x 1/4</t>
  </si>
  <si>
    <t>L 2 x 1 1/4 x 3/16</t>
  </si>
  <si>
    <t>L 2 x 1 1/4 x 1/8</t>
  </si>
  <si>
    <t>L 1 3/4 x 1 3/4 x 1/4</t>
  </si>
  <si>
    <t>L 1 3/4 x 1 3/4 x 3/16</t>
  </si>
  <si>
    <t>L 1 3/4 x 1 3/4 x 1/8</t>
  </si>
  <si>
    <t>L 1 3/4 x 1 1/4 x 1/4</t>
  </si>
  <si>
    <t>L 1 3/4 x 1 1/4 x 3/16</t>
  </si>
  <si>
    <t>L 1 3/4 x 1 1/4 x 1/8</t>
  </si>
  <si>
    <t>L 1 1/2 x 1 1/2 x 3/8</t>
  </si>
  <si>
    <t>L 1 1/2 x 1 1/2 x 1/4</t>
  </si>
  <si>
    <t>L 1 1/2 x 1 1/2 x 3/16</t>
  </si>
  <si>
    <t>L 1 1/2 x 1 1/2 x 5/32</t>
  </si>
  <si>
    <t>L 1 1/2 x 1 1/2 x 1/8</t>
  </si>
  <si>
    <t>L 1 1/2 x 1 1/4 x 3/16</t>
  </si>
  <si>
    <t>L 1 3/8 x 7/8 x 3/16</t>
  </si>
  <si>
    <t>L 1 3/8 x 7/8 x 1/8</t>
  </si>
  <si>
    <t>L 1 1/4 x 1 1/4 x 1/4</t>
  </si>
  <si>
    <t>L 1 1/4 x 1 1/4 x 3/16</t>
  </si>
  <si>
    <t>L 1 1/4 x 1 1/4 x 1/8</t>
  </si>
  <si>
    <t>L 1 1/4 x 1 1/4 x 11ga</t>
  </si>
  <si>
    <t>L 1 1/8 x 1 1/8 x 1/8</t>
  </si>
  <si>
    <t>L 1 x 1 x 1/4</t>
  </si>
  <si>
    <t>L 1 x 1 x 3/16</t>
  </si>
  <si>
    <t>L 1 x 1 x 1/8</t>
  </si>
  <si>
    <t>L 1 x 1 x 11ga</t>
  </si>
  <si>
    <t>L 1 x 3/4 x 1/8</t>
  </si>
  <si>
    <t>L 1 x 5/8 x 1/8</t>
  </si>
  <si>
    <t>L 7/8 x 7/8 x 1/8</t>
  </si>
  <si>
    <t>L 3/4 x 3/4 x 1/8</t>
  </si>
  <si>
    <t>L 5/8 x 5/8 x 1/8</t>
  </si>
  <si>
    <t>L 1/2 x 1/2 x 1/8</t>
  </si>
  <si>
    <t>weight per foot</t>
  </si>
  <si>
    <t>Note: Imperial Units.</t>
  </si>
  <si>
    <t>Warning! Data may be wrong! Always check reliable information sources for work of any importance!</t>
  </si>
  <si>
    <t>The purpose of this spreadsheet is to be able to sort by any property (properties). Seq column is for returning to original sequence.</t>
  </si>
  <si>
    <t>All other columns are calculating columns. Carefully copy ALL of the calculating columns to the new data row.</t>
  </si>
  <si>
    <t xml:space="preserve">It is ok to add or insert more data rows. </t>
  </si>
  <si>
    <t>Failure to add data and copy the calculating columns correctly could lead to INCORRECT DATA!</t>
  </si>
  <si>
    <t>Add data only in the columns: seq, Name, Longer Leg or Equal Leg, Shorter Leg or Equal Leg, thickness.</t>
  </si>
  <si>
    <t>thick ness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</si>
</sst>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right"/>
    </xf>
    <xf numFmtId="0" fontId="0" fillId="0" borderId="0" xfId="0" applyAlignment="1" quotePrefix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222</xdr:row>
      <xdr:rowOff>28575</xdr:rowOff>
    </xdr:from>
    <xdr:to>
      <xdr:col>14</xdr:col>
      <xdr:colOff>342900</xdr:colOff>
      <xdr:row>260</xdr:row>
      <xdr:rowOff>133350</xdr:rowOff>
    </xdr:to>
    <xdr:pic>
      <xdr:nvPicPr>
        <xdr:cNvPr id="1" name="Picture 1" descr="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4796075"/>
          <a:ext cx="5181600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222</xdr:row>
      <xdr:rowOff>47625</xdr:rowOff>
    </xdr:from>
    <xdr:to>
      <xdr:col>27</xdr:col>
      <xdr:colOff>247650</xdr:colOff>
      <xdr:row>261</xdr:row>
      <xdr:rowOff>0</xdr:rowOff>
    </xdr:to>
    <xdr:pic>
      <xdr:nvPicPr>
        <xdr:cNvPr id="2" name="Picture 2" descr="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44815125"/>
          <a:ext cx="5229225" cy="738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197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5"/>
  <cols>
    <col min="1" max="1" width="4.140625" style="1" bestFit="1" customWidth="1"/>
    <col min="2" max="2" width="6.00390625" style="1" bestFit="1" customWidth="1"/>
    <col min="3" max="3" width="21.57421875" style="0" customWidth="1"/>
    <col min="4" max="4" width="7.00390625" style="0" bestFit="1" customWidth="1"/>
    <col min="5" max="5" width="7.57421875" style="0" bestFit="1" customWidth="1"/>
    <col min="6" max="6" width="8.00390625" style="0" bestFit="1" customWidth="1"/>
    <col min="7" max="7" width="6.28125" style="8" customWidth="1"/>
    <col min="8" max="8" width="6.421875" style="16" customWidth="1"/>
    <col min="9" max="9" width="6.8515625" style="8" customWidth="1"/>
    <col min="10" max="13" width="6.8515625" style="0" customWidth="1"/>
    <col min="14" max="14" width="6.8515625" style="8" customWidth="1"/>
    <col min="15" max="18" width="6.8515625" style="0" customWidth="1"/>
    <col min="19" max="19" width="6.8515625" style="8" customWidth="1"/>
    <col min="20" max="22" width="6.8515625" style="0" customWidth="1"/>
    <col min="23" max="23" width="6.8515625" style="8" customWidth="1"/>
    <col min="24" max="28" width="6.8515625" style="0" customWidth="1"/>
    <col min="29" max="29" width="2.00390625" style="20" customWidth="1"/>
    <col min="30" max="30" width="6.8515625" style="8" customWidth="1"/>
    <col min="31" max="34" width="6.8515625" style="0" customWidth="1"/>
    <col min="35" max="35" width="6.8515625" style="8" customWidth="1"/>
    <col min="36" max="41" width="6.8515625" style="0" customWidth="1"/>
    <col min="42" max="42" width="6.8515625" style="8" customWidth="1"/>
    <col min="43" max="48" width="6.8515625" style="0" customWidth="1"/>
    <col min="49" max="49" width="6.8515625" style="8" customWidth="1"/>
    <col min="50" max="54" width="6.8515625" style="0" customWidth="1"/>
    <col min="55" max="55" width="6.8515625" style="8" customWidth="1"/>
    <col min="56" max="60" width="6.8515625" style="0" customWidth="1"/>
    <col min="61" max="61" width="6.8515625" style="8" customWidth="1"/>
    <col min="62" max="65" width="6.8515625" style="0" customWidth="1"/>
    <col min="66" max="66" width="6.8515625" style="8" customWidth="1"/>
    <col min="67" max="68" width="6.8515625" style="0" customWidth="1"/>
    <col min="69" max="69" width="6.8515625" style="8" customWidth="1"/>
    <col min="70" max="74" width="6.8515625" style="0" customWidth="1"/>
    <col min="75" max="75" width="6.8515625" style="8" customWidth="1"/>
    <col min="76" max="79" width="6.8515625" style="0" customWidth="1"/>
    <col min="80" max="80" width="6.8515625" style="8" customWidth="1"/>
    <col min="81" max="103" width="6.8515625" style="0" customWidth="1"/>
    <col min="104" max="104" width="6.8515625" style="8" customWidth="1"/>
    <col min="105" max="114" width="6.8515625" style="0" customWidth="1"/>
  </cols>
  <sheetData>
    <row r="1" spans="1:114" s="4" customFormat="1" ht="210">
      <c r="A1" s="3" t="s">
        <v>106</v>
      </c>
      <c r="B1" s="3" t="s">
        <v>108</v>
      </c>
      <c r="C1" s="4" t="s">
        <v>105</v>
      </c>
      <c r="D1" s="4" t="s">
        <v>76</v>
      </c>
      <c r="E1" s="4" t="s">
        <v>77</v>
      </c>
      <c r="F1" s="4" t="s">
        <v>298</v>
      </c>
      <c r="G1" s="7" t="s">
        <v>290</v>
      </c>
      <c r="H1" s="10" t="s">
        <v>38</v>
      </c>
      <c r="I1" s="7" t="s">
        <v>78</v>
      </c>
      <c r="J1" s="4" t="s">
        <v>82</v>
      </c>
      <c r="K1" s="4" t="s">
        <v>95</v>
      </c>
      <c r="L1" s="4" t="s">
        <v>89</v>
      </c>
      <c r="M1" s="4" t="s">
        <v>91</v>
      </c>
      <c r="N1" s="7" t="s">
        <v>79</v>
      </c>
      <c r="O1" s="4" t="s">
        <v>83</v>
      </c>
      <c r="P1" s="4" t="s">
        <v>87</v>
      </c>
      <c r="Q1" s="4" t="s">
        <v>90</v>
      </c>
      <c r="R1" s="4" t="s">
        <v>92</v>
      </c>
      <c r="S1" s="7" t="s">
        <v>80</v>
      </c>
      <c r="T1" s="4" t="s">
        <v>84</v>
      </c>
      <c r="U1" s="4" t="s">
        <v>88</v>
      </c>
      <c r="V1" s="4" t="s">
        <v>93</v>
      </c>
      <c r="W1" s="7" t="s">
        <v>81</v>
      </c>
      <c r="X1" s="4" t="s">
        <v>85</v>
      </c>
      <c r="Y1" s="4" t="s">
        <v>86</v>
      </c>
      <c r="Z1" s="4" t="s">
        <v>94</v>
      </c>
      <c r="AA1" s="7" t="s">
        <v>107</v>
      </c>
      <c r="AB1" s="4" t="s">
        <v>35</v>
      </c>
      <c r="AC1" s="19"/>
      <c r="AD1" s="7" t="s">
        <v>36</v>
      </c>
      <c r="AE1" s="4" t="s">
        <v>39</v>
      </c>
      <c r="AF1" s="4" t="s">
        <v>37</v>
      </c>
      <c r="AG1" s="4" t="s">
        <v>40</v>
      </c>
      <c r="AH1" s="4" t="s">
        <v>0</v>
      </c>
      <c r="AI1" s="9" t="s">
        <v>41</v>
      </c>
      <c r="AJ1" s="6" t="s">
        <v>42</v>
      </c>
      <c r="AK1" s="6" t="s">
        <v>43</v>
      </c>
      <c r="AL1" s="6" t="s">
        <v>44</v>
      </c>
      <c r="AM1" s="4" t="s">
        <v>2</v>
      </c>
      <c r="AN1" s="4" t="s">
        <v>45</v>
      </c>
      <c r="AO1" s="4" t="s">
        <v>19</v>
      </c>
      <c r="AP1" s="9" t="s">
        <v>47</v>
      </c>
      <c r="AQ1" s="6" t="s">
        <v>48</v>
      </c>
      <c r="AR1" s="6" t="s">
        <v>49</v>
      </c>
      <c r="AS1" s="6" t="s">
        <v>50</v>
      </c>
      <c r="AT1" s="4" t="s">
        <v>1</v>
      </c>
      <c r="AU1" s="4" t="s">
        <v>46</v>
      </c>
      <c r="AV1" s="4" t="s">
        <v>20</v>
      </c>
      <c r="AW1" s="7" t="s">
        <v>34</v>
      </c>
      <c r="AX1" s="4" t="s">
        <v>6</v>
      </c>
      <c r="AY1" s="4" t="s">
        <v>5</v>
      </c>
      <c r="AZ1" s="4" t="s">
        <v>7</v>
      </c>
      <c r="BA1" s="4" t="s">
        <v>33</v>
      </c>
      <c r="BB1" s="4" t="s">
        <v>35</v>
      </c>
      <c r="BC1" s="7"/>
      <c r="BD1" s="4" t="s">
        <v>3</v>
      </c>
      <c r="BE1" s="4" t="s">
        <v>4</v>
      </c>
      <c r="BF1" s="4" t="s">
        <v>31</v>
      </c>
      <c r="BG1" s="4" t="s">
        <v>32</v>
      </c>
      <c r="BI1" s="7" t="s">
        <v>15</v>
      </c>
      <c r="BJ1" s="4" t="s">
        <v>16</v>
      </c>
      <c r="BK1" s="4" t="s">
        <v>17</v>
      </c>
      <c r="BL1" s="4" t="s">
        <v>18</v>
      </c>
      <c r="BN1" s="7" t="s">
        <v>8</v>
      </c>
      <c r="BO1" s="4" t="s">
        <v>9</v>
      </c>
      <c r="BQ1" s="7" t="s">
        <v>55</v>
      </c>
      <c r="BR1" s="4" t="s">
        <v>56</v>
      </c>
      <c r="BS1" s="4" t="s">
        <v>57</v>
      </c>
      <c r="BT1" s="4" t="s">
        <v>51</v>
      </c>
      <c r="BU1" s="4" t="s">
        <v>52</v>
      </c>
      <c r="BW1" s="7" t="s">
        <v>58</v>
      </c>
      <c r="BX1" s="4" t="s">
        <v>59</v>
      </c>
      <c r="BY1" s="4" t="s">
        <v>53</v>
      </c>
      <c r="BZ1" s="4" t="s">
        <v>54</v>
      </c>
      <c r="CB1" s="7" t="s">
        <v>25</v>
      </c>
      <c r="CC1" s="4" t="s">
        <v>30</v>
      </c>
      <c r="CD1" s="4" t="s">
        <v>10</v>
      </c>
      <c r="CE1" s="4" t="s">
        <v>104</v>
      </c>
      <c r="CF1" s="4" t="s">
        <v>11</v>
      </c>
      <c r="CG1" s="4" t="s">
        <v>103</v>
      </c>
      <c r="CH1" s="4" t="s">
        <v>12</v>
      </c>
      <c r="CI1" s="4" t="s">
        <v>14</v>
      </c>
      <c r="CJ1" s="4" t="s">
        <v>102</v>
      </c>
      <c r="CK1" s="4" t="s">
        <v>60</v>
      </c>
      <c r="CL1" s="4" t="s">
        <v>101</v>
      </c>
      <c r="CM1" s="4" t="s">
        <v>61</v>
      </c>
      <c r="CN1" s="4" t="s">
        <v>62</v>
      </c>
      <c r="CO1" s="4" t="s">
        <v>100</v>
      </c>
      <c r="CP1" s="4" t="s">
        <v>26</v>
      </c>
      <c r="CQ1" s="4" t="s">
        <v>99</v>
      </c>
      <c r="CR1" s="4" t="s">
        <v>63</v>
      </c>
      <c r="CS1" s="4" t="s">
        <v>98</v>
      </c>
      <c r="CT1" s="4" t="s">
        <v>64</v>
      </c>
      <c r="CU1" s="4" t="s">
        <v>65</v>
      </c>
      <c r="CV1" s="4" t="s">
        <v>97</v>
      </c>
      <c r="CW1" s="4" t="s">
        <v>27</v>
      </c>
      <c r="CX1" s="4" t="s">
        <v>28</v>
      </c>
      <c r="CY1" s="4" t="s">
        <v>96</v>
      </c>
      <c r="CZ1" s="7" t="s">
        <v>29</v>
      </c>
      <c r="DA1" s="4" t="s">
        <v>66</v>
      </c>
      <c r="DB1" s="4" t="s">
        <v>67</v>
      </c>
      <c r="DC1" s="4" t="s">
        <v>68</v>
      </c>
      <c r="DD1" s="4" t="s">
        <v>69</v>
      </c>
      <c r="DE1" s="4" t="s">
        <v>70</v>
      </c>
      <c r="DF1" s="4" t="s">
        <v>71</v>
      </c>
      <c r="DG1" s="4" t="s">
        <v>72</v>
      </c>
      <c r="DH1" s="4" t="s">
        <v>73</v>
      </c>
      <c r="DI1" s="4" t="s">
        <v>74</v>
      </c>
      <c r="DJ1" s="4" t="s">
        <v>75</v>
      </c>
    </row>
    <row r="2" spans="1:122" ht="15">
      <c r="A2" s="1">
        <v>2</v>
      </c>
      <c r="B2" s="14" t="s">
        <v>109</v>
      </c>
      <c r="C2" s="15" t="s">
        <v>110</v>
      </c>
      <c r="D2" s="12">
        <v>9</v>
      </c>
      <c r="E2" s="12">
        <v>4</v>
      </c>
      <c r="F2" s="12">
        <v>1</v>
      </c>
      <c r="G2" s="8">
        <f>H2*490/144</f>
        <v>40.833333333333336</v>
      </c>
      <c r="H2" s="16">
        <f>AH2*(AD2+AG2)</f>
        <v>12</v>
      </c>
      <c r="I2" s="8">
        <f>BD2</f>
        <v>97</v>
      </c>
      <c r="J2" s="11">
        <f>BN2</f>
        <v>17.636363636363637</v>
      </c>
      <c r="K2" s="11">
        <f>BI2</f>
        <v>2.8431203515386634</v>
      </c>
      <c r="L2" s="11">
        <f>AM2</f>
        <v>3.5</v>
      </c>
      <c r="M2" s="11">
        <f>AO2</f>
        <v>5.5</v>
      </c>
      <c r="N2" s="8">
        <f>BE2</f>
        <v>12</v>
      </c>
      <c r="O2" s="11">
        <f>BO2</f>
        <v>4</v>
      </c>
      <c r="P2" s="11">
        <f>BJ2</f>
        <v>1</v>
      </c>
      <c r="Q2" s="11">
        <f>AT2</f>
        <v>1</v>
      </c>
      <c r="R2" s="11">
        <f>AV2</f>
        <v>3</v>
      </c>
      <c r="S2" s="8">
        <f>BF2</f>
        <v>8.345368596423612</v>
      </c>
      <c r="T2" s="11">
        <f>BU2</f>
        <v>3.41662696105902</v>
      </c>
      <c r="U2" s="11">
        <f>BK2</f>
        <v>0.8339348793732644</v>
      </c>
      <c r="V2" s="11">
        <f>BT2</f>
        <v>2.442575291812623</v>
      </c>
      <c r="W2" s="8">
        <f>BG2</f>
        <v>100.6546314035764</v>
      </c>
      <c r="X2" s="11">
        <f>BZ2</f>
        <v>18.00941670805629</v>
      </c>
      <c r="Y2" s="11">
        <f>BL2</f>
        <v>2.8961847230965834</v>
      </c>
      <c r="Z2" s="11">
        <f>BY2</f>
        <v>5.589000078972563</v>
      </c>
      <c r="AA2" s="11">
        <f>BA2</f>
        <v>11.47704326881424</v>
      </c>
      <c r="AB2" s="11">
        <f>BB2</f>
        <v>0.20303507797646617</v>
      </c>
      <c r="AD2" s="8">
        <f>AE2-AH2</f>
        <v>3</v>
      </c>
      <c r="AE2" s="11">
        <f>E2</f>
        <v>4</v>
      </c>
      <c r="AF2" s="11">
        <f>AG2-AH2</f>
        <v>8</v>
      </c>
      <c r="AG2" s="11">
        <f>D2</f>
        <v>9</v>
      </c>
      <c r="AH2" s="11">
        <f>F2</f>
        <v>1</v>
      </c>
      <c r="AI2" s="8">
        <f>AG2*AH2</f>
        <v>9</v>
      </c>
      <c r="AJ2" s="11">
        <f>AG2/2</f>
        <v>4.5</v>
      </c>
      <c r="AK2" s="11">
        <f>AD2*AH2</f>
        <v>3</v>
      </c>
      <c r="AL2" s="11">
        <f>AH2/2</f>
        <v>0.5</v>
      </c>
      <c r="AM2" s="11">
        <f>(AI2*AJ2+AK2*AL2)/(AI2+AK2)</f>
        <v>3.5</v>
      </c>
      <c r="AN2" s="11"/>
      <c r="AO2" s="11">
        <f>AG2-AM2</f>
        <v>5.5</v>
      </c>
      <c r="AP2" s="8">
        <f>AE2*AH2</f>
        <v>4</v>
      </c>
      <c r="AQ2" s="11">
        <f>AE2/2</f>
        <v>2</v>
      </c>
      <c r="AR2" s="11">
        <f>AF2*AH2</f>
        <v>8</v>
      </c>
      <c r="AS2" s="11">
        <f>AH2/2</f>
        <v>0.5</v>
      </c>
      <c r="AT2" s="11">
        <f>(AP2*AQ2+AR2*AS2)/(AP2+AR2)</f>
        <v>1</v>
      </c>
      <c r="AU2" s="11"/>
      <c r="AV2" s="11">
        <f>AE2-AT2</f>
        <v>3</v>
      </c>
      <c r="AX2" s="11">
        <f>-(AD2*AE2*AF2*AG2*AH2)/(4*(AE2+AF2))</f>
        <v>-18</v>
      </c>
      <c r="AY2" s="11">
        <f>IF(AE2=AG2,"N/A",(2*AX2)/(BE2-BD2))</f>
        <v>0.4235294117647059</v>
      </c>
      <c r="AZ2" s="11">
        <f>IF(AE2=AG2,PI()/4,(1/2)*ATAN(AY2))</f>
        <v>0.2003121934346611</v>
      </c>
      <c r="BA2" s="11">
        <f>IF(AE2=AG2,45,(1/2)*ATAN(AY2)*(180/PI()))</f>
        <v>11.47704326881424</v>
      </c>
      <c r="BB2" s="11">
        <f>IF(AE2=AG2,1,TAN(BA2/(180/PI())))</f>
        <v>0.20303507797646617</v>
      </c>
      <c r="BD2" s="11">
        <f>(1/3)*(AH2*(AG2-AM2)^3+AE2*AM2^3-AD2*(AM2-AH2)^3)</f>
        <v>97</v>
      </c>
      <c r="BE2" s="11">
        <f>(1/3)*(AH2*(AE2-AT2)^3+AG2*AT2^3-AF2*(AT2-AH2)^3)</f>
        <v>12</v>
      </c>
      <c r="BF2" s="11">
        <f>BD2*(SIN(AZ2))^2+BE2*(COS(AZ2))^2+AX2*SIN(2*AZ2)</f>
        <v>8.345368596423612</v>
      </c>
      <c r="BG2" s="11">
        <f>BD2*COS(AZ2)^2+BE2*SIN(AZ2)^2-AX2*SIN(2*AZ2)</f>
        <v>100.6546314035764</v>
      </c>
      <c r="BH2" s="11"/>
      <c r="BI2" s="8">
        <f>SQRT(BD2/H2)</f>
        <v>2.8431203515386634</v>
      </c>
      <c r="BJ2" s="11">
        <f>SQRT(BE2/H2)</f>
        <v>1</v>
      </c>
      <c r="BK2" s="11">
        <f>SQRT(BF2/H2)</f>
        <v>0.8339348793732644</v>
      </c>
      <c r="BL2" s="11">
        <f>SQRT(BG2/H2)</f>
        <v>2.8961847230965834</v>
      </c>
      <c r="BM2" s="11"/>
      <c r="BN2" s="8">
        <f>BD2/(AG2-AM2)</f>
        <v>17.636363636363637</v>
      </c>
      <c r="BO2" s="11">
        <f>BE2/(AE2-AT2)</f>
        <v>4</v>
      </c>
      <c r="BP2" s="11"/>
      <c r="BQ2" s="8">
        <f>DF2</f>
        <v>1.0943641030277802</v>
      </c>
      <c r="BR2" s="11">
        <f>DG2</f>
        <v>1.676418026929127</v>
      </c>
      <c r="BS2" s="11">
        <f>DH2</f>
        <v>2.442575291812623</v>
      </c>
      <c r="BT2" s="11">
        <f>LARGE(BQ2:BS2,1)</f>
        <v>2.442575291812623</v>
      </c>
      <c r="BU2" s="11">
        <f>BF2/BT2</f>
        <v>3.41662696105902</v>
      </c>
      <c r="BV2" s="11"/>
      <c r="BW2" s="8">
        <f>DI2</f>
        <v>5.589000078972563</v>
      </c>
      <c r="BX2" s="11">
        <f>DJ2</f>
        <v>4.026941648250678</v>
      </c>
      <c r="BY2" s="11">
        <f>LARGE(BW2:BX2,1)</f>
        <v>5.589000078972563</v>
      </c>
      <c r="BZ2" s="11">
        <f>BG2/BY2</f>
        <v>18.00941670805629</v>
      </c>
      <c r="CA2" s="11"/>
      <c r="CC2" s="11"/>
      <c r="CD2" s="11">
        <f>AZ2</f>
        <v>0.2003121934346611</v>
      </c>
      <c r="CE2" s="11">
        <f>CD2*(180/PI())</f>
        <v>11.47704326881424</v>
      </c>
      <c r="CF2" s="11">
        <f>(PI()/2)-CD2</f>
        <v>1.3704841333602356</v>
      </c>
      <c r="CG2" s="11">
        <f>CF2*(180/PI())</f>
        <v>78.52295673118577</v>
      </c>
      <c r="CH2" s="2" t="s">
        <v>13</v>
      </c>
      <c r="CI2" s="11">
        <f>CD2-(CK2+CN2)</f>
        <v>0</v>
      </c>
      <c r="CJ2" s="11">
        <f>CI2*(180/PI())</f>
        <v>0</v>
      </c>
      <c r="CK2" s="11">
        <f>ACOS((DD2^2+DC2^2-AH2^2)/(2*DD2*DC2))</f>
        <v>0.17985349979247833</v>
      </c>
      <c r="CL2" s="11">
        <f>CK2*(180/PI())</f>
        <v>10.304846468766035</v>
      </c>
      <c r="CM2" s="2" t="s">
        <v>13</v>
      </c>
      <c r="CN2" s="11">
        <f>ACOS((AT2^2+DD2^2-(AG2-AM2)^2)/(2*AT2*DD2))-CF2</f>
        <v>0.020458693642182668</v>
      </c>
      <c r="CO2" s="11">
        <f>CN2*(180/PI())</f>
        <v>1.1721968000481973</v>
      </c>
      <c r="CP2" s="11">
        <f>ATAN(AT2/AM2)</f>
        <v>0.27829965900511133</v>
      </c>
      <c r="CQ2" s="11">
        <f>CP2*(180/PI())</f>
        <v>15.945395900922854</v>
      </c>
      <c r="CR2" s="11">
        <f>ACOS((DB2^2+DA2^2-AH2^2)/(2*DB2*DA2))</f>
        <v>0.16743177847052215</v>
      </c>
      <c r="CS2" s="11">
        <f>CR2*(180/PI())</f>
        <v>9.593134262730281</v>
      </c>
      <c r="CT2" s="2" t="s">
        <v>13</v>
      </c>
      <c r="CU2" s="11">
        <f>ACOS((DA2^2+AM2^2-(AE2-AT2)^2)/(2*DA2*AM2))-CD2</f>
        <v>0.508314078693009</v>
      </c>
      <c r="CV2" s="11">
        <f>CU2*(180/PI())</f>
        <v>29.124251376190223</v>
      </c>
      <c r="CW2" s="2" t="s">
        <v>13</v>
      </c>
      <c r="CX2" s="11">
        <f>((PI()/2)-CD2)-(CU2+CR2)</f>
        <v>0.6947382761967044</v>
      </c>
      <c r="CY2" s="11">
        <f>CX2*(180/PI())</f>
        <v>39.80557109226526</v>
      </c>
      <c r="DA2" s="11">
        <f>SQRT(AM2^2+(AE2-AT2)^2)</f>
        <v>4.6097722286464435</v>
      </c>
      <c r="DB2" s="11">
        <f>SQRT((AM2-AH2)^2+(AE2-AT2)^2)</f>
        <v>3.905124837953327</v>
      </c>
      <c r="DC2" s="11">
        <f>SQRT((AG2-AM2)^2+(AT2-AH2)^2)</f>
        <v>5.5</v>
      </c>
      <c r="DD2" s="11">
        <f>SQRT((AG2-AM2)^2+AT2^2)</f>
        <v>5.5901699437494745</v>
      </c>
      <c r="DE2" s="11">
        <f>SQRT(AM2^2+AT2^2)</f>
        <v>3.640054944640259</v>
      </c>
      <c r="DF2" s="11">
        <f>DC2*SIN(CK2+CN2)</f>
        <v>1.0943641030277802</v>
      </c>
      <c r="DG2" s="11">
        <f>DE2*SIN(CP2+CD2)</f>
        <v>1.676418026929127</v>
      </c>
      <c r="DH2" s="11">
        <f>DB2*SIN(CU2+CR2)</f>
        <v>2.442575291812623</v>
      </c>
      <c r="DI2" s="11">
        <f>DD2*SIN(CF2+CI2+CK2)</f>
        <v>5.589000078972563</v>
      </c>
      <c r="DJ2" s="11">
        <f>DA2*SIN(CR2+CX2+CD2)</f>
        <v>4.026941648250678</v>
      </c>
      <c r="DK2" s="11"/>
      <c r="DL2" s="11"/>
      <c r="DM2" s="11"/>
      <c r="DN2" s="11"/>
      <c r="DO2" s="11"/>
      <c r="DP2" s="11"/>
      <c r="DQ2" s="11"/>
      <c r="DR2" s="11"/>
    </row>
    <row r="3" spans="1:122" ht="15">
      <c r="A3" s="5">
        <v>3</v>
      </c>
      <c r="B3" s="14" t="s">
        <v>109</v>
      </c>
      <c r="C3" s="15" t="s">
        <v>111</v>
      </c>
      <c r="D3" s="12">
        <v>9</v>
      </c>
      <c r="E3" s="12">
        <v>4</v>
      </c>
      <c r="F3" s="12">
        <v>0.875</v>
      </c>
      <c r="G3" s="8">
        <f>H3*490/144</f>
        <v>36.101345486111114</v>
      </c>
      <c r="H3" s="16">
        <f>AH3*(AD3+AG3)</f>
        <v>10.609375</v>
      </c>
      <c r="I3" s="8">
        <f>BD3</f>
        <v>86.8276834913955</v>
      </c>
      <c r="J3" s="11">
        <f>BN3</f>
        <v>15.652986964646976</v>
      </c>
      <c r="K3" s="11">
        <f>BI3</f>
        <v>2.8607783278873145</v>
      </c>
      <c r="L3" s="11">
        <f>AM3</f>
        <v>3.452963917525773</v>
      </c>
      <c r="M3" s="11">
        <f>AO3</f>
        <v>5.547036082474227</v>
      </c>
      <c r="N3" s="8">
        <f>BE3</f>
        <v>10.846238178895511</v>
      </c>
      <c r="O3" s="11">
        <f>BO3</f>
        <v>3.5596028026318107</v>
      </c>
      <c r="P3" s="11">
        <f>BJ3</f>
        <v>1.0111012991713677</v>
      </c>
      <c r="Q3" s="11">
        <f>AT3</f>
        <v>0.9529639175257731</v>
      </c>
      <c r="R3" s="11">
        <f>AV3</f>
        <v>3.047036082474227</v>
      </c>
      <c r="S3" s="8">
        <f>BF3</f>
        <v>7.421479477159096</v>
      </c>
      <c r="T3" s="11">
        <f>BU3</f>
        <v>3.0178661986304993</v>
      </c>
      <c r="U3" s="11">
        <f>BK3</f>
        <v>0.8363736564966429</v>
      </c>
      <c r="V3" s="11">
        <f>BT3</f>
        <v>2.459181086466639</v>
      </c>
      <c r="W3" s="8">
        <f>BG3</f>
        <v>90.25244219313191</v>
      </c>
      <c r="X3" s="11">
        <f>BZ3</f>
        <v>16.04509390982426</v>
      </c>
      <c r="Y3" s="11">
        <f>BL3</f>
        <v>2.916651776474902</v>
      </c>
      <c r="Z3" s="11">
        <f>BY3</f>
        <v>5.62492452212269</v>
      </c>
      <c r="AA3" s="11">
        <f>BA3</f>
        <v>11.732226802112068</v>
      </c>
      <c r="AB3" s="11">
        <f>BB3</f>
        <v>0.20767669861176716</v>
      </c>
      <c r="AD3" s="8">
        <f>AE3-AH3</f>
        <v>3.125</v>
      </c>
      <c r="AE3" s="11">
        <f>E3</f>
        <v>4</v>
      </c>
      <c r="AF3" s="11">
        <f>AG3-AH3</f>
        <v>8.125</v>
      </c>
      <c r="AG3" s="11">
        <f>D3</f>
        <v>9</v>
      </c>
      <c r="AH3" s="11">
        <f>F3</f>
        <v>0.875</v>
      </c>
      <c r="AI3" s="8">
        <f>AG3*AH3</f>
        <v>7.875</v>
      </c>
      <c r="AJ3" s="11">
        <f>AG3/2</f>
        <v>4.5</v>
      </c>
      <c r="AK3" s="11">
        <f>AD3*AH3</f>
        <v>2.734375</v>
      </c>
      <c r="AL3" s="11">
        <f>AH3/2</f>
        <v>0.4375</v>
      </c>
      <c r="AM3" s="11">
        <f>(AI3*AJ3+AK3*AL3)/(AI3+AK3)</f>
        <v>3.452963917525773</v>
      </c>
      <c r="AN3" s="11"/>
      <c r="AO3" s="11">
        <f>AG3-AM3</f>
        <v>5.547036082474227</v>
      </c>
      <c r="AP3" s="8">
        <f>AE3*AH3</f>
        <v>3.5</v>
      </c>
      <c r="AQ3" s="11">
        <f>AE3/2</f>
        <v>2</v>
      </c>
      <c r="AR3" s="11">
        <f>AF3*AH3</f>
        <v>7.109375</v>
      </c>
      <c r="AS3" s="11">
        <f>AH3/2</f>
        <v>0.4375</v>
      </c>
      <c r="AT3" s="11">
        <f>(AP3*AQ3+AR3*AS3)/(AP3+AR3)</f>
        <v>0.9529639175257731</v>
      </c>
      <c r="AU3" s="11"/>
      <c r="AV3" s="11">
        <f>AE3-AT3</f>
        <v>3.047036082474227</v>
      </c>
      <c r="AX3" s="11">
        <f>-(AD3*AE3*AF3*AG3*AH3)/(4*(AE3+AF3))</f>
        <v>-16.49081829896907</v>
      </c>
      <c r="AY3" s="11">
        <f>IF(AE3=AG3,"N/A",(2*AX3)/(BE3-BD3))</f>
        <v>0.43407487791644056</v>
      </c>
      <c r="AZ3" s="11">
        <f>IF(AE3=AG3,PI()/4,(1/2)*ATAN(AY3))</f>
        <v>0.2047659862875808</v>
      </c>
      <c r="BA3" s="11">
        <f>IF(AE3=AG3,45,(1/2)*ATAN(AY3)*(180/PI()))</f>
        <v>11.732226802112068</v>
      </c>
      <c r="BB3" s="11">
        <f>IF(AE3=AG3,1,TAN(BA3/(180/PI())))</f>
        <v>0.20767669861176716</v>
      </c>
      <c r="BD3" s="11">
        <f>(1/3)*(AH3*(AG3-AM3)^3+AE3*AM3^3-AD3*(AM3-AH3)^3)</f>
        <v>86.8276834913955</v>
      </c>
      <c r="BE3" s="11">
        <f>(1/3)*(AH3*(AE3-AT3)^3+AG3*AT3^3-AF3*(AT3-AH3)^3)</f>
        <v>10.846238178895511</v>
      </c>
      <c r="BF3" s="11">
        <f>BD3*(SIN(AZ3))^2+BE3*(COS(AZ3))^2+AX3*SIN(2*AZ3)</f>
        <v>7.421479477159096</v>
      </c>
      <c r="BG3" s="11">
        <f>BD3*COS(AZ3)^2+BE3*SIN(AZ3)^2-AX3*SIN(2*AZ3)</f>
        <v>90.25244219313191</v>
      </c>
      <c r="BH3" s="11"/>
      <c r="BI3" s="8">
        <f>SQRT(BD3/H3)</f>
        <v>2.8607783278873145</v>
      </c>
      <c r="BJ3" s="11">
        <f>SQRT(BE3/H3)</f>
        <v>1.0111012991713677</v>
      </c>
      <c r="BK3" s="11">
        <f>SQRT(BF3/H3)</f>
        <v>0.8363736564966429</v>
      </c>
      <c r="BL3" s="11">
        <f>SQRT(BG3/H3)</f>
        <v>2.916651776474902</v>
      </c>
      <c r="BM3" s="11"/>
      <c r="BN3" s="8">
        <f>BD3/(AG3-AM3)</f>
        <v>15.652986964646976</v>
      </c>
      <c r="BO3" s="11">
        <f>BE3/(AE3-AT3)</f>
        <v>3.5596028026318107</v>
      </c>
      <c r="BP3" s="11"/>
      <c r="BQ3" s="8">
        <f>DF3</f>
        <v>1.0515883065882576</v>
      </c>
      <c r="BR3" s="11">
        <f>DG3</f>
        <v>1.6351740799630388</v>
      </c>
      <c r="BS3" s="11">
        <f>DH3</f>
        <v>2.459181086466639</v>
      </c>
      <c r="BT3" s="11">
        <f>LARGE(BQ3:BS3,1)</f>
        <v>2.459181086466639</v>
      </c>
      <c r="BU3" s="11">
        <f>BF3/BT3</f>
        <v>3.0178661986304993</v>
      </c>
      <c r="BV3" s="11"/>
      <c r="BW3" s="8">
        <f>DI3</f>
        <v>5.62492452212269</v>
      </c>
      <c r="BX3" s="11">
        <f>DJ3</f>
        <v>4.000404997388555</v>
      </c>
      <c r="BY3" s="11">
        <f>LARGE(BW3:BX3,1)</f>
        <v>5.62492452212269</v>
      </c>
      <c r="BZ3" s="11">
        <f>BG3/BY3</f>
        <v>16.04509390982426</v>
      </c>
      <c r="CA3" s="11"/>
      <c r="CC3" s="11"/>
      <c r="CD3" s="11">
        <f>AZ3</f>
        <v>0.2047659862875808</v>
      </c>
      <c r="CE3" s="11">
        <f>CD3*(180/PI())</f>
        <v>11.732226802112068</v>
      </c>
      <c r="CF3" s="11">
        <f>(PI()/2)-CD3</f>
        <v>1.3660303405073158</v>
      </c>
      <c r="CG3" s="11">
        <f>CF3*(180/PI())</f>
        <v>78.26777319788793</v>
      </c>
      <c r="CH3" s="2" t="s">
        <v>13</v>
      </c>
      <c r="CI3" s="11">
        <f>CD3-(CK3+CN3)</f>
        <v>0.014054133268564195</v>
      </c>
      <c r="CJ3" s="11">
        <f>CI3*(180/PI())</f>
        <v>0.8052425210031291</v>
      </c>
      <c r="CK3" s="11">
        <f>ACOS((DD3^2+DC3^2-AH3^2)/(2*DD3*DC3))</f>
        <v>0.15608198702979248</v>
      </c>
      <c r="CL3" s="11">
        <f>CK3*(180/PI())</f>
        <v>8.942839114822764</v>
      </c>
      <c r="CM3" s="2" t="s">
        <v>13</v>
      </c>
      <c r="CN3" s="11">
        <f>ACOS((AT3^2+DD3^2-(AG3-AM3)^2)/(2*AT3*DD3))-CF3</f>
        <v>0.03462986598922413</v>
      </c>
      <c r="CO3" s="11">
        <f>CN3*(180/PI())</f>
        <v>1.9841451662861742</v>
      </c>
      <c r="CP3" s="11">
        <f>ATAN(AT3/AM3)</f>
        <v>0.2692810999316992</v>
      </c>
      <c r="CQ3" s="11">
        <f>CP3*(180/PI())</f>
        <v>15.428670528726924</v>
      </c>
      <c r="CR3" s="11">
        <f>ACOS((DB3^2+DA3^2-AH3^2)/(2*DB3*DA3))</f>
        <v>0.1455675492567201</v>
      </c>
      <c r="CS3" s="11">
        <f>CR3*(180/PI())</f>
        <v>8.340406206472785</v>
      </c>
      <c r="CT3" s="2" t="s">
        <v>13</v>
      </c>
      <c r="CU3" s="11">
        <f>ACOS((DA3^2+AM3^2-(AE3-AT3)^2)/(2*DA3*AM3))-CD3</f>
        <v>0.5182627382490362</v>
      </c>
      <c r="CV3" s="11">
        <f>CU3*(180/PI())</f>
        <v>29.69426758056308</v>
      </c>
      <c r="CW3" s="2" t="s">
        <v>13</v>
      </c>
      <c r="CX3" s="11">
        <f>((PI()/2)-CD3)-(CU3+CR3)</f>
        <v>0.7022000530015594</v>
      </c>
      <c r="CY3" s="11">
        <f>CX3*(180/PI())</f>
        <v>40.23309941085207</v>
      </c>
      <c r="DA3" s="11">
        <f>SQRT(AM3^2+(AE3-AT3)^2)</f>
        <v>4.605148065332408</v>
      </c>
      <c r="DB3" s="11">
        <f>SQRT((AM3-AH3)^2+(AE3-AT3)^2)</f>
        <v>3.9912813541474015</v>
      </c>
      <c r="DC3" s="11">
        <f>SQRT((AG3-AM3)^2+(AT3-AH3)^2)</f>
        <v>5.547583949135604</v>
      </c>
      <c r="DD3" s="11">
        <f>SQRT((AG3-AM3)^2+AT3^2)</f>
        <v>5.628298990670013</v>
      </c>
      <c r="DE3" s="11">
        <f>SQRT(AM3^2+AT3^2)</f>
        <v>3.5820524903804807</v>
      </c>
      <c r="DF3" s="11">
        <f>DC3*SIN(CK3+CN3)</f>
        <v>1.0515883065882576</v>
      </c>
      <c r="DG3" s="11">
        <f>DE3*SIN(CP3+CD3)</f>
        <v>1.6351740799630388</v>
      </c>
      <c r="DH3" s="11">
        <f>DB3*SIN(CU3+CR3)</f>
        <v>2.459181086466639</v>
      </c>
      <c r="DI3" s="11">
        <f>DD3*SIN(CF3+CI3+CK3)</f>
        <v>5.62492452212269</v>
      </c>
      <c r="DJ3" s="11">
        <f>DA3*SIN(CR3+CX3+CD3)</f>
        <v>4.000404997388555</v>
      </c>
      <c r="DK3" s="11"/>
      <c r="DL3" s="11"/>
      <c r="DM3" s="11"/>
      <c r="DN3" s="11"/>
      <c r="DO3" s="11"/>
      <c r="DP3" s="11"/>
      <c r="DQ3" s="11"/>
      <c r="DR3" s="11"/>
    </row>
    <row r="4" spans="1:122" ht="15">
      <c r="A4" s="1">
        <v>4</v>
      </c>
      <c r="B4" s="14" t="s">
        <v>109</v>
      </c>
      <c r="C4" s="15" t="s">
        <v>112</v>
      </c>
      <c r="D4" s="12">
        <v>9</v>
      </c>
      <c r="E4" s="12">
        <v>4</v>
      </c>
      <c r="F4" s="12">
        <v>0.75</v>
      </c>
      <c r="G4" s="8">
        <f>H4*490/144</f>
        <v>31.263020833333332</v>
      </c>
      <c r="H4" s="16">
        <f>AH4*(AD4+AG4)</f>
        <v>9.1875</v>
      </c>
      <c r="I4" s="8">
        <f>BD4</f>
        <v>76.14861686862244</v>
      </c>
      <c r="J4" s="11">
        <f>BN4</f>
        <v>13.611608669630641</v>
      </c>
      <c r="K4" s="11">
        <f>BI4</f>
        <v>2.878938142655694</v>
      </c>
      <c r="L4" s="11">
        <f>AM4</f>
        <v>3.4056122448979593</v>
      </c>
      <c r="M4" s="11">
        <f>AO4</f>
        <v>5.594387755102041</v>
      </c>
      <c r="N4" s="8">
        <f>BE4</f>
        <v>9.625179368622447</v>
      </c>
      <c r="O4" s="11">
        <f>BO4</f>
        <v>3.11052787510305</v>
      </c>
      <c r="P4" s="11">
        <f>BJ4</f>
        <v>1.0235421685179444</v>
      </c>
      <c r="Q4" s="11">
        <f>AT4</f>
        <v>0.9056122448979592</v>
      </c>
      <c r="R4" s="11">
        <f>AV4</f>
        <v>3.0943877551020407</v>
      </c>
      <c r="S4" s="8">
        <f>BF4</f>
        <v>6.491569503621914</v>
      </c>
      <c r="T4" s="11">
        <f>BU4</f>
        <v>2.6217421376559904</v>
      </c>
      <c r="U4" s="11">
        <f>BK4</f>
        <v>0.8405744393861403</v>
      </c>
      <c r="V4" s="11">
        <f>BT4</f>
        <v>2.476051862760921</v>
      </c>
      <c r="W4" s="8">
        <f>BG4</f>
        <v>79.28222673362298</v>
      </c>
      <c r="X4" s="11">
        <f>BZ4</f>
        <v>14.006111815029376</v>
      </c>
      <c r="Y4" s="11">
        <f>BL4</f>
        <v>2.937576894623</v>
      </c>
      <c r="Z4" s="11">
        <f>BY4</f>
        <v>5.660545037813315</v>
      </c>
      <c r="AA4" s="11">
        <f>BA4</f>
        <v>11.974949685967077</v>
      </c>
      <c r="AB4" s="11">
        <f>BB4</f>
        <v>0.21209964034882312</v>
      </c>
      <c r="AD4" s="8">
        <f>AE4-AH4</f>
        <v>3.25</v>
      </c>
      <c r="AE4" s="11">
        <f>E4</f>
        <v>4</v>
      </c>
      <c r="AF4" s="11">
        <f>AG4-AH4</f>
        <v>8.25</v>
      </c>
      <c r="AG4" s="11">
        <f>D4</f>
        <v>9</v>
      </c>
      <c r="AH4" s="11">
        <f>F4</f>
        <v>0.75</v>
      </c>
      <c r="AI4" s="8">
        <f>AG4*AH4</f>
        <v>6.75</v>
      </c>
      <c r="AJ4" s="11">
        <f>AG4/2</f>
        <v>4.5</v>
      </c>
      <c r="AK4" s="11">
        <f>AD4*AH4</f>
        <v>2.4375</v>
      </c>
      <c r="AL4" s="11">
        <f>AH4/2</f>
        <v>0.375</v>
      </c>
      <c r="AM4" s="11">
        <f>(AI4*AJ4+AK4*AL4)/(AI4+AK4)</f>
        <v>3.4056122448979593</v>
      </c>
      <c r="AN4" s="11"/>
      <c r="AO4" s="11">
        <f>AG4-AM4</f>
        <v>5.594387755102041</v>
      </c>
      <c r="AP4" s="8">
        <f>AE4*AH4</f>
        <v>3</v>
      </c>
      <c r="AQ4" s="11">
        <f>AE4/2</f>
        <v>2</v>
      </c>
      <c r="AR4" s="11">
        <f>AF4*AH4</f>
        <v>6.1875</v>
      </c>
      <c r="AS4" s="11">
        <f>AH4/2</f>
        <v>0.375</v>
      </c>
      <c r="AT4" s="11">
        <f>(AP4*AQ4+AR4*AS4)/(AP4+AR4)</f>
        <v>0.9056122448979592</v>
      </c>
      <c r="AU4" s="11"/>
      <c r="AV4" s="11">
        <f>AE4-AT4</f>
        <v>3.0943877551020407</v>
      </c>
      <c r="AX4" s="11">
        <f>-(AD4*AE4*AF4*AG4*AH4)/(4*(AE4+AF4))</f>
        <v>-14.77423469387755</v>
      </c>
      <c r="AY4" s="11">
        <f>IF(AE4=AG4,"N/A",(2*AX4)/(BE4-BD4))</f>
        <v>0.4441813366568001</v>
      </c>
      <c r="AZ4" s="11">
        <f>IF(AE4=AG4,PI()/4,(1/2)*ATAN(AY4))</f>
        <v>0.2090022997807865</v>
      </c>
      <c r="BA4" s="11">
        <f>IF(AE4=AG4,45,(1/2)*ATAN(AY4)*(180/PI()))</f>
        <v>11.974949685967077</v>
      </c>
      <c r="BB4" s="11">
        <f>IF(AE4=AG4,1,TAN(BA4/(180/PI())))</f>
        <v>0.21209964034882312</v>
      </c>
      <c r="BD4" s="11">
        <f>(1/3)*(AH4*(AG4-AM4)^3+AE4*AM4^3-AD4*(AM4-AH4)^3)</f>
        <v>76.14861686862244</v>
      </c>
      <c r="BE4" s="11">
        <f>(1/3)*(AH4*(AE4-AT4)^3+AG4*AT4^3-AF4*(AT4-AH4)^3)</f>
        <v>9.625179368622447</v>
      </c>
      <c r="BF4" s="11">
        <f>BD4*(SIN(AZ4))^2+BE4*(COS(AZ4))^2+AX4*SIN(2*AZ4)</f>
        <v>6.491569503621914</v>
      </c>
      <c r="BG4" s="11">
        <f>BD4*COS(AZ4)^2+BE4*SIN(AZ4)^2-AX4*SIN(2*AZ4)</f>
        <v>79.28222673362298</v>
      </c>
      <c r="BH4" s="11"/>
      <c r="BI4" s="8">
        <f>SQRT(BD4/H4)</f>
        <v>2.878938142655694</v>
      </c>
      <c r="BJ4" s="11">
        <f>SQRT(BE4/H4)</f>
        <v>1.0235421685179444</v>
      </c>
      <c r="BK4" s="11">
        <f>SQRT(BF4/H4)</f>
        <v>0.8405744393861403</v>
      </c>
      <c r="BL4" s="11">
        <f>SQRT(BG4/H4)</f>
        <v>2.937576894623</v>
      </c>
      <c r="BM4" s="11"/>
      <c r="BN4" s="8">
        <f>BD4/(AG4-AM4)</f>
        <v>13.611608669630641</v>
      </c>
      <c r="BO4" s="11">
        <f>BE4/(AE4-AT4)</f>
        <v>3.11052787510305</v>
      </c>
      <c r="BP4" s="11"/>
      <c r="BQ4" s="8">
        <f>DF4</f>
        <v>1.0085201558735346</v>
      </c>
      <c r="BR4" s="11">
        <f>DG4</f>
        <v>1.5925147818229308</v>
      </c>
      <c r="BS4" s="11">
        <f>DH4</f>
        <v>2.476051862760921</v>
      </c>
      <c r="BT4" s="11">
        <f>LARGE(BQ4:BS4,1)</f>
        <v>2.476051862760921</v>
      </c>
      <c r="BU4" s="11">
        <f>BF4/BT4</f>
        <v>2.6217421376559904</v>
      </c>
      <c r="BV4" s="11"/>
      <c r="BW4" s="8">
        <f>DI4</f>
        <v>5.660545037813315</v>
      </c>
      <c r="BX4" s="11">
        <f>DJ4</f>
        <v>3.973536696260262</v>
      </c>
      <c r="BY4" s="11">
        <f>LARGE(BW4:BX4,1)</f>
        <v>5.660545037813315</v>
      </c>
      <c r="BZ4" s="11">
        <f>BG4/BY4</f>
        <v>14.006111815029376</v>
      </c>
      <c r="CA4" s="11"/>
      <c r="CC4" s="11"/>
      <c r="CD4" s="11">
        <f>AZ4</f>
        <v>0.2090022997807865</v>
      </c>
      <c r="CE4" s="11">
        <f>CD4*(180/PI())</f>
        <v>11.974949685967077</v>
      </c>
      <c r="CF4" s="11">
        <f>(PI()/2)-CD4</f>
        <v>1.36179402701411</v>
      </c>
      <c r="CG4" s="11">
        <f>CF4*(180/PI())</f>
        <v>78.02505031403292</v>
      </c>
      <c r="CH4" s="2" t="s">
        <v>13</v>
      </c>
      <c r="CI4" s="11">
        <f>CD4-(CK4+CN4)</f>
        <v>0.027808606951209514</v>
      </c>
      <c r="CJ4" s="11">
        <f>CI4*(180/PI())</f>
        <v>1.5933158124424687</v>
      </c>
      <c r="CK4" s="11">
        <f>ACOS((DD4^2+DC4^2-AH4^2)/(2*DD4*DC4))</f>
        <v>0.13267792707911008</v>
      </c>
      <c r="CL4" s="11">
        <f>CK4*(180/PI())</f>
        <v>7.601885256177506</v>
      </c>
      <c r="CM4" s="2" t="s">
        <v>13</v>
      </c>
      <c r="CN4" s="11">
        <f>ACOS((AT4^2+DD4^2-(AG4-AM4)^2)/(2*AT4*DD4))-CF4</f>
        <v>0.0485157657504669</v>
      </c>
      <c r="CO4" s="11">
        <f>CN4*(180/PI())</f>
        <v>2.7797486173471024</v>
      </c>
      <c r="CP4" s="11">
        <f>ATAN(AT4/AM4)</f>
        <v>0.25990292811694915</v>
      </c>
      <c r="CQ4" s="11">
        <f>CP4*(180/PI())</f>
        <v>14.891340864193202</v>
      </c>
      <c r="CR4" s="11">
        <f>ACOS((DB4^2+DA4^2-AH4^2)/(2*DB4*DA4))</f>
        <v>0.12400533479527964</v>
      </c>
      <c r="CS4" s="11">
        <f>CR4*(180/PI())</f>
        <v>7.104982320876298</v>
      </c>
      <c r="CT4" s="2" t="s">
        <v>13</v>
      </c>
      <c r="CU4" s="11">
        <f>ACOS((DA4^2+AM4^2-(AE4-AT4)^2)/(2*DA4*AM4))-CD4</f>
        <v>0.5285517124246684</v>
      </c>
      <c r="CV4" s="11">
        <f>CU4*(180/PI())</f>
        <v>30.283782376345894</v>
      </c>
      <c r="CW4" s="2" t="s">
        <v>13</v>
      </c>
      <c r="CX4" s="11">
        <f>((PI()/2)-CD4)-(CU4+CR4)</f>
        <v>0.709236979794162</v>
      </c>
      <c r="CY4" s="11">
        <f>CX4*(180/PI())</f>
        <v>40.63628561681073</v>
      </c>
      <c r="DA4" s="11">
        <f>SQRT(AM4^2+(AE4-AT4)^2)</f>
        <v>4.601459588165952</v>
      </c>
      <c r="DB4" s="11">
        <f>SQRT((AM4-AH4)^2+(AE4-AT4)^2)</f>
        <v>4.077684633977648</v>
      </c>
      <c r="DC4" s="11">
        <f>SQRT((AG4-AM4)^2+(AT4-AH4)^2)</f>
        <v>5.5965515744249</v>
      </c>
      <c r="DD4" s="11">
        <f>SQRT((AG4-AM4)^2+AT4^2)</f>
        <v>5.66721341512253</v>
      </c>
      <c r="DE4" s="11">
        <f>SQRT(AM4^2+AT4^2)</f>
        <v>3.5239648552033036</v>
      </c>
      <c r="DF4" s="11">
        <f>DC4*SIN(CK4+CN4)</f>
        <v>1.0085201558735346</v>
      </c>
      <c r="DG4" s="11">
        <f>DE4*SIN(CP4+CD4)</f>
        <v>1.5925147818229308</v>
      </c>
      <c r="DH4" s="11">
        <f>DB4*SIN(CU4+CR4)</f>
        <v>2.476051862760921</v>
      </c>
      <c r="DI4" s="11">
        <f>DD4*SIN(CF4+CI4+CK4)</f>
        <v>5.660545037813315</v>
      </c>
      <c r="DJ4" s="11">
        <f>DA4*SIN(CR4+CX4+CD4)</f>
        <v>3.973536696260262</v>
      </c>
      <c r="DK4" s="11"/>
      <c r="DL4" s="11"/>
      <c r="DM4" s="11"/>
      <c r="DN4" s="11"/>
      <c r="DO4" s="11"/>
      <c r="DP4" s="11"/>
      <c r="DQ4" s="11"/>
      <c r="DR4" s="11"/>
    </row>
    <row r="5" spans="1:122" ht="15">
      <c r="A5" s="5">
        <v>5</v>
      </c>
      <c r="B5" s="14" t="s">
        <v>109</v>
      </c>
      <c r="C5" s="15" t="s">
        <v>113</v>
      </c>
      <c r="D5" s="12">
        <v>9</v>
      </c>
      <c r="E5" s="12">
        <v>4</v>
      </c>
      <c r="F5" s="12">
        <v>0.625</v>
      </c>
      <c r="G5" s="8">
        <f>H5*490/144</f>
        <v>26.318359375</v>
      </c>
      <c r="H5" s="16">
        <f>AH5*(AD5+AG5)</f>
        <v>7.734375</v>
      </c>
      <c r="I5" s="8">
        <f>BD5</f>
        <v>64.93793834339489</v>
      </c>
      <c r="J5" s="11">
        <f>BN5</f>
        <v>11.509644661064954</v>
      </c>
      <c r="K5" s="11">
        <f>BI5</f>
        <v>2.8975880091312423</v>
      </c>
      <c r="L5" s="11">
        <f>AM5</f>
        <v>3.3579545454545454</v>
      </c>
      <c r="M5" s="11">
        <f>AO5</f>
        <v>5.642045454545455</v>
      </c>
      <c r="N5" s="8">
        <f>BE5</f>
        <v>8.321727405894887</v>
      </c>
      <c r="O5" s="11">
        <f>BO5</f>
        <v>2.6485063714963832</v>
      </c>
      <c r="P5" s="11">
        <f>BJ5</f>
        <v>1.0372755241908485</v>
      </c>
      <c r="Q5" s="11">
        <f>AT5</f>
        <v>0.8579545454545454</v>
      </c>
      <c r="R5" s="11">
        <f>AV5</f>
        <v>3.1420454545454546</v>
      </c>
      <c r="S5" s="8">
        <f>BF5</f>
        <v>5.542532714772483</v>
      </c>
      <c r="T5" s="11">
        <f>BU5</f>
        <v>2.2230529093974893</v>
      </c>
      <c r="U5" s="11">
        <f>BK5</f>
        <v>0.8465283754221273</v>
      </c>
      <c r="V5" s="11">
        <f>BT5</f>
        <v>2.4932077375858173</v>
      </c>
      <c r="W5" s="8">
        <f>BG5</f>
        <v>67.7171330345173</v>
      </c>
      <c r="X5" s="11">
        <f>BZ5</f>
        <v>11.888758117856362</v>
      </c>
      <c r="Y5" s="11">
        <f>BL5</f>
        <v>2.958943475862919</v>
      </c>
      <c r="Z5" s="11">
        <f>BY5</f>
        <v>5.69589627135313</v>
      </c>
      <c r="AA5" s="11">
        <f>BA5</f>
        <v>12.205778228896317</v>
      </c>
      <c r="AB5" s="11">
        <f>BB5</f>
        <v>0.2163132186346238</v>
      </c>
      <c r="AD5" s="8">
        <f>AE5-AH5</f>
        <v>3.375</v>
      </c>
      <c r="AE5" s="11">
        <f>E5</f>
        <v>4</v>
      </c>
      <c r="AF5" s="11">
        <f>AG5-AH5</f>
        <v>8.375</v>
      </c>
      <c r="AG5" s="11">
        <f>D5</f>
        <v>9</v>
      </c>
      <c r="AH5" s="11">
        <f>F5</f>
        <v>0.625</v>
      </c>
      <c r="AI5" s="8">
        <f>AG5*AH5</f>
        <v>5.625</v>
      </c>
      <c r="AJ5" s="11">
        <f>AG5/2</f>
        <v>4.5</v>
      </c>
      <c r="AK5" s="11">
        <f>AD5*AH5</f>
        <v>2.109375</v>
      </c>
      <c r="AL5" s="11">
        <f>AH5/2</f>
        <v>0.3125</v>
      </c>
      <c r="AM5" s="11">
        <f>(AI5*AJ5+AK5*AL5)/(AI5+AK5)</f>
        <v>3.3579545454545454</v>
      </c>
      <c r="AN5" s="11"/>
      <c r="AO5" s="11">
        <f>AG5-AM5</f>
        <v>5.642045454545455</v>
      </c>
      <c r="AP5" s="8">
        <f>AE5*AH5</f>
        <v>2.5</v>
      </c>
      <c r="AQ5" s="11">
        <f>AE5/2</f>
        <v>2</v>
      </c>
      <c r="AR5" s="11">
        <f>AF5*AH5</f>
        <v>5.234375</v>
      </c>
      <c r="AS5" s="11">
        <f>AH5/2</f>
        <v>0.3125</v>
      </c>
      <c r="AT5" s="11">
        <f>(AP5*AQ5+AR5*AS5)/(AP5+AR5)</f>
        <v>0.8579545454545454</v>
      </c>
      <c r="AU5" s="11"/>
      <c r="AV5" s="11">
        <f>AE5-AT5</f>
        <v>3.1420454545454546</v>
      </c>
      <c r="AX5" s="11">
        <f>-(AD5*AE5*AF5*AG5*AH5)/(4*(AE5+AF5))</f>
        <v>-12.848011363636363</v>
      </c>
      <c r="AY5" s="11">
        <f>IF(AE5=AG5,"N/A",(2*AX5)/(BE5-BD5))</f>
        <v>0.4538633423497589</v>
      </c>
      <c r="AZ5" s="11">
        <f>IF(AE5=AG5,PI()/4,(1/2)*ATAN(AY5))</f>
        <v>0.21303101786248282</v>
      </c>
      <c r="BA5" s="11">
        <f>IF(AE5=AG5,45,(1/2)*ATAN(AY5)*(180/PI()))</f>
        <v>12.205778228896317</v>
      </c>
      <c r="BB5" s="11">
        <f>IF(AE5=AG5,1,TAN(BA5/(180/PI())))</f>
        <v>0.2163132186346238</v>
      </c>
      <c r="BD5" s="11">
        <f>(1/3)*(AH5*(AG5-AM5)^3+AE5*AM5^3-AD5*(AM5-AH5)^3)</f>
        <v>64.93793834339489</v>
      </c>
      <c r="BE5" s="11">
        <f>(1/3)*(AH5*(AE5-AT5)^3+AG5*AT5^3-AF5*(AT5-AH5)^3)</f>
        <v>8.321727405894887</v>
      </c>
      <c r="BF5" s="11">
        <f>BD5*(SIN(AZ5))^2+BE5*(COS(AZ5))^2+AX5*SIN(2*AZ5)</f>
        <v>5.542532714772483</v>
      </c>
      <c r="BG5" s="11">
        <f>BD5*COS(AZ5)^2+BE5*SIN(AZ5)^2-AX5*SIN(2*AZ5)</f>
        <v>67.7171330345173</v>
      </c>
      <c r="BH5" s="11"/>
      <c r="BI5" s="8">
        <f>SQRT(BD5/H5)</f>
        <v>2.8975880091312423</v>
      </c>
      <c r="BJ5" s="11">
        <f>SQRT(BE5/H5)</f>
        <v>1.0372755241908485</v>
      </c>
      <c r="BK5" s="11">
        <f>SQRT(BF5/H5)</f>
        <v>0.8465283754221273</v>
      </c>
      <c r="BL5" s="11">
        <f>SQRT(BG5/H5)</f>
        <v>2.958943475862919</v>
      </c>
      <c r="BM5" s="11"/>
      <c r="BN5" s="8">
        <f>BD5/(AG5-AM5)</f>
        <v>11.509644661064954</v>
      </c>
      <c r="BO5" s="11">
        <f>BE5/(AE5-AT5)</f>
        <v>2.6485063714963832</v>
      </c>
      <c r="BP5" s="11"/>
      <c r="BQ5" s="8">
        <f>DF5</f>
        <v>0.9651717367667825</v>
      </c>
      <c r="BR5" s="11">
        <f>DG5</f>
        <v>1.5485101763190425</v>
      </c>
      <c r="BS5" s="11">
        <f>DH5</f>
        <v>2.4932077375858173</v>
      </c>
      <c r="BT5" s="11">
        <f>LARGE(BQ5:BS5,1)</f>
        <v>2.4932077375858173</v>
      </c>
      <c r="BU5" s="11">
        <f>BF5/BT5</f>
        <v>2.2230529093974893</v>
      </c>
      <c r="BV5" s="11"/>
      <c r="BW5" s="8">
        <f>DI5</f>
        <v>5.69589627135313</v>
      </c>
      <c r="BX5" s="11">
        <f>DJ5</f>
        <v>3.946348392862317</v>
      </c>
      <c r="BY5" s="11">
        <f>LARGE(BW5:BX5,1)</f>
        <v>5.69589627135313</v>
      </c>
      <c r="BZ5" s="11">
        <f>BG5/BY5</f>
        <v>11.888758117856362</v>
      </c>
      <c r="CA5" s="11"/>
      <c r="CC5" s="11"/>
      <c r="CD5" s="11">
        <f>AZ5</f>
        <v>0.21303101786248282</v>
      </c>
      <c r="CE5" s="11">
        <f>CD5*(180/PI())</f>
        <v>12.205778228896317</v>
      </c>
      <c r="CF5" s="11">
        <f>(PI()/2)-CD5</f>
        <v>1.3577653089324138</v>
      </c>
      <c r="CG5" s="11">
        <f>CF5*(180/PI())</f>
        <v>77.79422177110368</v>
      </c>
      <c r="CH5" s="2" t="s">
        <v>13</v>
      </c>
      <c r="CI5" s="11">
        <f>CD5-(CK5+CN5)</f>
        <v>0.04126558418493656</v>
      </c>
      <c r="CJ5" s="11">
        <f>CI5*(180/PI())</f>
        <v>2.364343812938662</v>
      </c>
      <c r="CK5" s="11">
        <f>ACOS((DD5^2+DC5^2-AH5^2)/(2*DD5*DC5))</f>
        <v>0.10964277253804999</v>
      </c>
      <c r="CL5" s="11">
        <f>CK5*(180/PI())</f>
        <v>6.28206812054315</v>
      </c>
      <c r="CM5" s="2" t="s">
        <v>13</v>
      </c>
      <c r="CN5" s="11">
        <f>ACOS((AT5^2+DD5^2-(AG5-AM5)^2)/(2*AT5*DD5))-CF5</f>
        <v>0.06212266113949627</v>
      </c>
      <c r="CO5" s="11">
        <f>CN5*(180/PI())</f>
        <v>3.559366295414506</v>
      </c>
      <c r="CP5" s="11">
        <f>ATAN(AT5/AM5)</f>
        <v>0.25014760317539236</v>
      </c>
      <c r="CQ5" s="11">
        <f>CP5*(180/PI())</f>
        <v>14.332401917263292</v>
      </c>
      <c r="CR5" s="11">
        <f>ACOS((DB5^2+DA5^2-AH5^2)/(2*DB5*DA5))</f>
        <v>0.10272485411266419</v>
      </c>
      <c r="CS5" s="11">
        <f>CR5*(180/PI())</f>
        <v>5.885700591752755</v>
      </c>
      <c r="CT5" s="2" t="s">
        <v>13</v>
      </c>
      <c r="CU5" s="11">
        <f>ACOS((DA5^2+AM5^2-(AE5-AT5)^2)/(2*DA5*AM5))-CD5</f>
        <v>0.539162570868137</v>
      </c>
      <c r="CV5" s="11">
        <f>CU5*(180/PI())</f>
        <v>30.891739782167402</v>
      </c>
      <c r="CW5" s="2" t="s">
        <v>13</v>
      </c>
      <c r="CX5" s="11">
        <f>((PI()/2)-CD5)-(CU5+CR5)</f>
        <v>0.7158778839516126</v>
      </c>
      <c r="CY5" s="11">
        <f>CX5*(180/PI())</f>
        <v>41.01678139718353</v>
      </c>
      <c r="DA5" s="11">
        <f>SQRT(AM5^2+(AE5-AT5)^2)</f>
        <v>4.598728994816785</v>
      </c>
      <c r="DB5" s="11">
        <f>SQRT((AM5-AH5)^2+(AE5-AT5)^2)</f>
        <v>4.164311490024541</v>
      </c>
      <c r="DC5" s="11">
        <f>SQRT((AG5-AM5)^2+(AT5-AH5)^2)</f>
        <v>5.646852639427114</v>
      </c>
      <c r="DD5" s="11">
        <f>SQRT((AG5-AM5)^2+AT5^2)</f>
        <v>5.706904845292511</v>
      </c>
      <c r="DE5" s="11">
        <f>SQRT(AM5^2+AT5^2)</f>
        <v>3.465825259790943</v>
      </c>
      <c r="DF5" s="11">
        <f>DC5*SIN(CK5+CN5)</f>
        <v>0.9651717367667825</v>
      </c>
      <c r="DG5" s="11">
        <f>DE5*SIN(CP5+CD5)</f>
        <v>1.5485101763190425</v>
      </c>
      <c r="DH5" s="11">
        <f>DB5*SIN(CU5+CR5)</f>
        <v>2.4932077375858173</v>
      </c>
      <c r="DI5" s="11">
        <f>DD5*SIN(CF5+CI5+CK5)</f>
        <v>5.69589627135313</v>
      </c>
      <c r="DJ5" s="11">
        <f>DA5*SIN(CR5+CX5+CD5)</f>
        <v>3.946348392862317</v>
      </c>
      <c r="DK5" s="11"/>
      <c r="DL5" s="11"/>
      <c r="DM5" s="11"/>
      <c r="DN5" s="11"/>
      <c r="DO5" s="11"/>
      <c r="DP5" s="11"/>
      <c r="DQ5" s="11"/>
      <c r="DR5" s="11"/>
    </row>
    <row r="6" spans="1:122" ht="15">
      <c r="A6" s="1">
        <v>6</v>
      </c>
      <c r="B6" s="14" t="s">
        <v>109</v>
      </c>
      <c r="C6" s="15" t="s">
        <v>114</v>
      </c>
      <c r="D6" s="12">
        <v>9</v>
      </c>
      <c r="E6" s="12">
        <v>4</v>
      </c>
      <c r="F6" s="12">
        <v>0.5625</v>
      </c>
      <c r="G6" s="8">
        <f>H6*490/144</f>
        <v>23.80615234375</v>
      </c>
      <c r="H6" s="16">
        <f>AH6*(AD6+AG6)</f>
        <v>6.99609375</v>
      </c>
      <c r="I6" s="8">
        <f>BD6</f>
        <v>59.125317194953034</v>
      </c>
      <c r="J6" s="11">
        <f>BN6</f>
        <v>10.435132615433632</v>
      </c>
      <c r="K6" s="11">
        <f>BI6</f>
        <v>2.9070930413067377</v>
      </c>
      <c r="L6" s="11">
        <f>AM6</f>
        <v>3.3340138190954773</v>
      </c>
      <c r="M6" s="11">
        <f>AO6</f>
        <v>5.665986180904523</v>
      </c>
      <c r="N6" s="8">
        <f>BE6</f>
        <v>7.634228327765536</v>
      </c>
      <c r="O6" s="11">
        <f>BO6</f>
        <v>2.4113271162745367</v>
      </c>
      <c r="P6" s="11">
        <f>BJ6</f>
        <v>1.0446114026947309</v>
      </c>
      <c r="Q6" s="11">
        <f>AT6</f>
        <v>0.8340138190954773</v>
      </c>
      <c r="R6" s="11">
        <f>AV6</f>
        <v>3.1659861809045227</v>
      </c>
      <c r="S6" s="8">
        <f>BF6</f>
        <v>5.0565404673166086</v>
      </c>
      <c r="T6" s="11">
        <f>BU6</f>
        <v>2.021081629571841</v>
      </c>
      <c r="U6" s="11">
        <f>BK6</f>
        <v>0.8501566051527131</v>
      </c>
      <c r="V6" s="11">
        <f>BT6</f>
        <v>2.501898188242807</v>
      </c>
      <c r="W6" s="8">
        <f>BG6</f>
        <v>61.70300505540196</v>
      </c>
      <c r="X6" s="11">
        <f>BZ6</f>
        <v>10.79954659978015</v>
      </c>
      <c r="Y6" s="11">
        <f>BL6</f>
        <v>2.9697873122782923</v>
      </c>
      <c r="Z6" s="11">
        <f>BY6</f>
        <v>5.713481069349529</v>
      </c>
      <c r="AA6" s="11">
        <f>BA6</f>
        <v>12.316902897739</v>
      </c>
      <c r="AB6" s="11">
        <f>BB6</f>
        <v>0.21834431618690636</v>
      </c>
      <c r="AD6" s="8">
        <f>AE6-AH6</f>
        <v>3.4375</v>
      </c>
      <c r="AE6" s="11">
        <f>E6</f>
        <v>4</v>
      </c>
      <c r="AF6" s="11">
        <f>AG6-AH6</f>
        <v>8.4375</v>
      </c>
      <c r="AG6" s="11">
        <f>D6</f>
        <v>9</v>
      </c>
      <c r="AH6" s="11">
        <f>F6</f>
        <v>0.5625</v>
      </c>
      <c r="AI6" s="8">
        <f>AG6*AH6</f>
        <v>5.0625</v>
      </c>
      <c r="AJ6" s="11">
        <f>AG6/2</f>
        <v>4.5</v>
      </c>
      <c r="AK6" s="11">
        <f>AD6*AH6</f>
        <v>1.93359375</v>
      </c>
      <c r="AL6" s="11">
        <f>AH6/2</f>
        <v>0.28125</v>
      </c>
      <c r="AM6" s="11">
        <f>(AI6*AJ6+AK6*AL6)/(AI6+AK6)</f>
        <v>3.3340138190954773</v>
      </c>
      <c r="AN6" s="11"/>
      <c r="AO6" s="11">
        <f>AG6-AM6</f>
        <v>5.665986180904523</v>
      </c>
      <c r="AP6" s="8">
        <f>AE6*AH6</f>
        <v>2.25</v>
      </c>
      <c r="AQ6" s="11">
        <f>AE6/2</f>
        <v>2</v>
      </c>
      <c r="AR6" s="11">
        <f>AF6*AH6</f>
        <v>4.74609375</v>
      </c>
      <c r="AS6" s="11">
        <f>AH6/2</f>
        <v>0.28125</v>
      </c>
      <c r="AT6" s="11">
        <f>(AP6*AQ6+AR6*AS6)/(AP6+AR6)</f>
        <v>0.8340138190954773</v>
      </c>
      <c r="AU6" s="11"/>
      <c r="AV6" s="11">
        <f>AE6-AT6</f>
        <v>3.1659861809045227</v>
      </c>
      <c r="AX6" s="11">
        <f>-(AD6*AE6*AF6*AG6*AH6)/(4*(AE6+AF6))</f>
        <v>-11.805610081658292</v>
      </c>
      <c r="AY6" s="11">
        <f>IF(AE6=AG6,"N/A",(2*AX6)/(BE6-BD6))</f>
        <v>0.4585496380590768</v>
      </c>
      <c r="AZ6" s="11">
        <f>IF(AE6=AG6,PI()/4,(1/2)*ATAN(AY6))</f>
        <v>0.21497050921397598</v>
      </c>
      <c r="BA6" s="11">
        <f>IF(AE6=AG6,45,(1/2)*ATAN(AY6)*(180/PI()))</f>
        <v>12.316902897739</v>
      </c>
      <c r="BB6" s="11">
        <f>IF(AE6=AG6,1,TAN(BA6/(180/PI())))</f>
        <v>0.21834431618690636</v>
      </c>
      <c r="BD6" s="11">
        <f>(1/3)*(AH6*(AG6-AM6)^3+AE6*AM6^3-AD6*(AM6-AH6)^3)</f>
        <v>59.125317194953034</v>
      </c>
      <c r="BE6" s="11">
        <f>(1/3)*(AH6*(AE6-AT6)^3+AG6*AT6^3-AF6*(AT6-AH6)^3)</f>
        <v>7.634228327765536</v>
      </c>
      <c r="BF6" s="11">
        <f>BD6*(SIN(AZ6))^2+BE6*(COS(AZ6))^2+AX6*SIN(2*AZ6)</f>
        <v>5.0565404673166086</v>
      </c>
      <c r="BG6" s="11">
        <f>BD6*COS(AZ6)^2+BE6*SIN(AZ6)^2-AX6*SIN(2*AZ6)</f>
        <v>61.70300505540196</v>
      </c>
      <c r="BH6" s="11"/>
      <c r="BI6" s="8">
        <f>SQRT(BD6/H6)</f>
        <v>2.9070930413067377</v>
      </c>
      <c r="BJ6" s="11">
        <f>SQRT(BE6/H6)</f>
        <v>1.0446114026947309</v>
      </c>
      <c r="BK6" s="11">
        <f>SQRT(BF6/H6)</f>
        <v>0.8501566051527131</v>
      </c>
      <c r="BL6" s="11">
        <f>SQRT(BG6/H6)</f>
        <v>2.9697873122782923</v>
      </c>
      <c r="BM6" s="11"/>
      <c r="BN6" s="8">
        <f>BD6/(AG6-AM6)</f>
        <v>10.435132615433632</v>
      </c>
      <c r="BO6" s="11">
        <f>BE6/(AE6-AT6)</f>
        <v>2.4113271162745367</v>
      </c>
      <c r="BP6" s="11"/>
      <c r="BQ6" s="8">
        <f>DF6</f>
        <v>0.9433960325392924</v>
      </c>
      <c r="BR6" s="11">
        <f>DG6</f>
        <v>1.526024275747199</v>
      </c>
      <c r="BS6" s="11">
        <f>DH6</f>
        <v>2.501898188242807</v>
      </c>
      <c r="BT6" s="11">
        <f>LARGE(BQ6:BS6,1)</f>
        <v>2.501898188242807</v>
      </c>
      <c r="BU6" s="11">
        <f>BF6/BT6</f>
        <v>2.021081629571841</v>
      </c>
      <c r="BV6" s="11"/>
      <c r="BW6" s="8">
        <f>DI6</f>
        <v>5.713481069349529</v>
      </c>
      <c r="BX6" s="11">
        <f>DJ6</f>
        <v>3.9326375663637423</v>
      </c>
      <c r="BY6" s="11">
        <f>LARGE(BW6:BX6,1)</f>
        <v>5.713481069349529</v>
      </c>
      <c r="BZ6" s="11">
        <f>BG6/BY6</f>
        <v>10.79954659978015</v>
      </c>
      <c r="CA6" s="11"/>
      <c r="CC6" s="11"/>
      <c r="CD6" s="11">
        <f>AZ6</f>
        <v>0.21497050921397598</v>
      </c>
      <c r="CE6" s="11">
        <f>CD6*(180/PI())</f>
        <v>12.316902897739</v>
      </c>
      <c r="CF6" s="11">
        <f>(PI()/2)-CD6</f>
        <v>1.3558258175809206</v>
      </c>
      <c r="CG6" s="11">
        <f>CF6*(180/PI())</f>
        <v>77.683097102261</v>
      </c>
      <c r="CH6" s="2" t="s">
        <v>13</v>
      </c>
      <c r="CI6" s="11">
        <f>CD6-(CK6+CN6)</f>
        <v>0.0478833284368414</v>
      </c>
      <c r="CJ6" s="11">
        <f>CI6*(180/PI())</f>
        <v>2.7435126284697695</v>
      </c>
      <c r="CK6" s="11">
        <f>ACOS((DD6^2+DC6^2-AH6^2)/(2*DD6*DC6))</f>
        <v>0.0982637723171127</v>
      </c>
      <c r="CL6" s="11">
        <f>CK6*(180/PI())</f>
        <v>5.630099432805012</v>
      </c>
      <c r="CM6" s="2" t="s">
        <v>13</v>
      </c>
      <c r="CN6" s="11">
        <f>ACOS((AT6^2+DD6^2-(AG6-AM6)^2)/(2*AT6*DD6))-CF6</f>
        <v>0.06882340846002188</v>
      </c>
      <c r="CO6" s="11">
        <f>CN6*(180/PI())</f>
        <v>3.9432908364642185</v>
      </c>
      <c r="CP6" s="11">
        <f>ATAN(AT6/AM6)</f>
        <v>0.2451227313920612</v>
      </c>
      <c r="CQ6" s="11">
        <f>CP6*(180/PI())</f>
        <v>14.044497971484041</v>
      </c>
      <c r="CR6" s="11">
        <f>ACOS((DB6^2+DA6^2-AH6^2)/(2*DB6*DA6))</f>
        <v>0.09218460834385578</v>
      </c>
      <c r="CS6" s="11">
        <f>CR6*(180/PI())</f>
        <v>5.28178899416941</v>
      </c>
      <c r="CT6" s="2" t="s">
        <v>13</v>
      </c>
      <c r="CU6" s="11">
        <f>ACOS((DA6^2+AM6^2-(AE6-AT6)^2)/(2*DA6*AM6))-CD6</f>
        <v>0.5445830041221069</v>
      </c>
      <c r="CV6" s="11">
        <f>CU6*(180/PI())</f>
        <v>31.20230773075224</v>
      </c>
      <c r="CW6" s="2" t="s">
        <v>13</v>
      </c>
      <c r="CX6" s="11">
        <f>((PI()/2)-CD6)-(CU6+CR6)</f>
        <v>0.7190582051149579</v>
      </c>
      <c r="CY6" s="11">
        <f>CX6*(180/PI())</f>
        <v>41.19900037733935</v>
      </c>
      <c r="DA6" s="11">
        <f>SQRT(AM6^2+(AE6-AT6)^2)</f>
        <v>4.59772950961646</v>
      </c>
      <c r="DB6" s="11">
        <f>SQRT((AM6-AH6)^2+(AE6-AT6)^2)</f>
        <v>4.207702145722247</v>
      </c>
      <c r="DC6" s="11">
        <f>SQRT((AG6-AM6)^2+(AT6-AH6)^2)</f>
        <v>5.672487915911398</v>
      </c>
      <c r="DD6" s="11">
        <f>SQRT((AG6-AM6)^2+AT6^2)</f>
        <v>5.727039239663305</v>
      </c>
      <c r="DE6" s="11">
        <f>SQRT(AM6^2+AT6^2)</f>
        <v>3.436746600545614</v>
      </c>
      <c r="DF6" s="11">
        <f>DC6*SIN(CK6+CN6)</f>
        <v>0.9433960325392924</v>
      </c>
      <c r="DG6" s="11">
        <f>DE6*SIN(CP6+CD6)</f>
        <v>1.526024275747199</v>
      </c>
      <c r="DH6" s="11">
        <f>DB6*SIN(CU6+CR6)</f>
        <v>2.501898188242807</v>
      </c>
      <c r="DI6" s="11">
        <f>DD6*SIN(CF6+CI6+CK6)</f>
        <v>5.713481069349529</v>
      </c>
      <c r="DJ6" s="11">
        <f>DA6*SIN(CR6+CX6+CD6)</f>
        <v>3.9326375663637423</v>
      </c>
      <c r="DK6" s="11"/>
      <c r="DL6" s="11"/>
      <c r="DM6" s="11"/>
      <c r="DN6" s="11"/>
      <c r="DO6" s="11"/>
      <c r="DP6" s="11"/>
      <c r="DQ6" s="11"/>
      <c r="DR6" s="11"/>
    </row>
    <row r="7" spans="1:122" ht="15">
      <c r="A7" s="5">
        <v>7</v>
      </c>
      <c r="B7" s="14" t="s">
        <v>109</v>
      </c>
      <c r="C7" s="15" t="s">
        <v>115</v>
      </c>
      <c r="D7" s="12">
        <v>9</v>
      </c>
      <c r="E7" s="12">
        <v>4</v>
      </c>
      <c r="F7" s="12">
        <v>0.5</v>
      </c>
      <c r="G7" s="8">
        <f>H7*490/144</f>
        <v>21.26736111111111</v>
      </c>
      <c r="H7" s="16">
        <f>AH7*(AD7+AG7)</f>
        <v>6.25</v>
      </c>
      <c r="I7" s="8">
        <f>BD7</f>
        <v>53.170208333333335</v>
      </c>
      <c r="J7" s="11">
        <f>BN7</f>
        <v>9.344500585823083</v>
      </c>
      <c r="K7" s="11">
        <f>BI7</f>
        <v>2.916716190055751</v>
      </c>
      <c r="L7" s="11">
        <f>AM7</f>
        <v>3.31</v>
      </c>
      <c r="M7" s="11">
        <f>AO7</f>
        <v>5.6899999999999995</v>
      </c>
      <c r="N7" s="8">
        <f>BE7</f>
        <v>6.920208333333333</v>
      </c>
      <c r="O7" s="11">
        <f>BO7</f>
        <v>2.169344305120167</v>
      </c>
      <c r="P7" s="11">
        <f>BJ7</f>
        <v>1.0522515542080864</v>
      </c>
      <c r="Q7" s="11">
        <f>AT7</f>
        <v>0.81</v>
      </c>
      <c r="R7" s="11">
        <f>AV7</f>
        <v>3.19</v>
      </c>
      <c r="S7" s="8">
        <f>BF7</f>
        <v>4.560512435598944</v>
      </c>
      <c r="T7" s="11">
        <f>BU7</f>
        <v>1.816454999786438</v>
      </c>
      <c r="U7" s="11">
        <f>BK7</f>
        <v>0.8542142528053668</v>
      </c>
      <c r="V7" s="11">
        <f>BT7</f>
        <v>2.510666345235707</v>
      </c>
      <c r="W7" s="8">
        <f>BG7</f>
        <v>55.529904231067725</v>
      </c>
      <c r="X7" s="11">
        <f>BZ7</f>
        <v>9.68937409960468</v>
      </c>
      <c r="Y7" s="11">
        <f>BL7</f>
        <v>2.980735593267346</v>
      </c>
      <c r="Z7" s="11">
        <f>BY7</f>
        <v>5.731010451266744</v>
      </c>
      <c r="AA7" s="11">
        <f>BA7</f>
        <v>12.42525607350332</v>
      </c>
      <c r="AB7" s="11">
        <f>BB7</f>
        <v>0.22032641435428468</v>
      </c>
      <c r="AD7" s="8">
        <f>AE7-AH7</f>
        <v>3.5</v>
      </c>
      <c r="AE7" s="11">
        <f>E7</f>
        <v>4</v>
      </c>
      <c r="AF7" s="11">
        <f>AG7-AH7</f>
        <v>8.5</v>
      </c>
      <c r="AG7" s="11">
        <f>D7</f>
        <v>9</v>
      </c>
      <c r="AH7" s="11">
        <f>F7</f>
        <v>0.5</v>
      </c>
      <c r="AI7" s="8">
        <f>AG7*AH7</f>
        <v>4.5</v>
      </c>
      <c r="AJ7" s="11">
        <f>AG7/2</f>
        <v>4.5</v>
      </c>
      <c r="AK7" s="11">
        <f>AD7*AH7</f>
        <v>1.75</v>
      </c>
      <c r="AL7" s="11">
        <f>AH7/2</f>
        <v>0.25</v>
      </c>
      <c r="AM7" s="11">
        <f>(AI7*AJ7+AK7*AL7)/(AI7+AK7)</f>
        <v>3.31</v>
      </c>
      <c r="AN7" s="11"/>
      <c r="AO7" s="11">
        <f>AG7-AM7</f>
        <v>5.6899999999999995</v>
      </c>
      <c r="AP7" s="8">
        <f>AE7*AH7</f>
        <v>2</v>
      </c>
      <c r="AQ7" s="11">
        <f>AE7/2</f>
        <v>2</v>
      </c>
      <c r="AR7" s="11">
        <f>AF7*AH7</f>
        <v>4.25</v>
      </c>
      <c r="AS7" s="11">
        <f>AH7/2</f>
        <v>0.25</v>
      </c>
      <c r="AT7" s="11">
        <f>(AP7*AQ7+AR7*AS7)/(AP7+AR7)</f>
        <v>0.81</v>
      </c>
      <c r="AU7" s="11"/>
      <c r="AV7" s="11">
        <f>AE7-AT7</f>
        <v>3.19</v>
      </c>
      <c r="AX7" s="11">
        <f>-(AD7*AE7*AF7*AG7*AH7)/(4*(AE7+AF7))</f>
        <v>-10.71</v>
      </c>
      <c r="AY7" s="11">
        <f>IF(AE7=AG7,"N/A",(2*AX7)/(BE7-BD7))</f>
        <v>0.46313513513513516</v>
      </c>
      <c r="AZ7" s="11">
        <f>IF(AE7=AG7,PI()/4,(1/2)*ATAN(AY7))</f>
        <v>0.2168616288860555</v>
      </c>
      <c r="BA7" s="11">
        <f>IF(AE7=AG7,45,(1/2)*ATAN(AY7)*(180/PI()))</f>
        <v>12.42525607350332</v>
      </c>
      <c r="BB7" s="11">
        <f>IF(AE7=AG7,1,TAN(BA7/(180/PI())))</f>
        <v>0.22032641435428468</v>
      </c>
      <c r="BD7" s="11">
        <f>(1/3)*(AH7*(AG7-AM7)^3+AE7*AM7^3-AD7*(AM7-AH7)^3)</f>
        <v>53.170208333333335</v>
      </c>
      <c r="BE7" s="11">
        <f>(1/3)*(AH7*(AE7-AT7)^3+AG7*AT7^3-AF7*(AT7-AH7)^3)</f>
        <v>6.920208333333333</v>
      </c>
      <c r="BF7" s="11">
        <f>BD7*(SIN(AZ7))^2+BE7*(COS(AZ7))^2+AX7*SIN(2*AZ7)</f>
        <v>4.560512435598944</v>
      </c>
      <c r="BG7" s="11">
        <f>BD7*COS(AZ7)^2+BE7*SIN(AZ7)^2-AX7*SIN(2*AZ7)</f>
        <v>55.529904231067725</v>
      </c>
      <c r="BH7" s="11"/>
      <c r="BI7" s="8">
        <f>SQRT(BD7/H7)</f>
        <v>2.916716190055751</v>
      </c>
      <c r="BJ7" s="11">
        <f>SQRT(BE7/H7)</f>
        <v>1.0522515542080864</v>
      </c>
      <c r="BK7" s="11">
        <f>SQRT(BF7/H7)</f>
        <v>0.8542142528053668</v>
      </c>
      <c r="BL7" s="11">
        <f>SQRT(BG7/H7)</f>
        <v>2.980735593267346</v>
      </c>
      <c r="BM7" s="11"/>
      <c r="BN7" s="8">
        <f>BD7/(AG7-AM7)</f>
        <v>9.344500585823083</v>
      </c>
      <c r="BO7" s="11">
        <f>BE7/(AE7-AT7)</f>
        <v>2.169344305120167</v>
      </c>
      <c r="BP7" s="11"/>
      <c r="BQ7" s="8">
        <f>DF7</f>
        <v>0.9215545108230782</v>
      </c>
      <c r="BR7" s="11">
        <f>DG7</f>
        <v>1.5032266783459098</v>
      </c>
      <c r="BS7" s="11">
        <f>DH7</f>
        <v>2.510666345235707</v>
      </c>
      <c r="BT7" s="11">
        <f>LARGE(BQ7:BS7,1)</f>
        <v>2.510666345235707</v>
      </c>
      <c r="BU7" s="11">
        <f>BF7/BT7</f>
        <v>1.816454999786438</v>
      </c>
      <c r="BV7" s="11"/>
      <c r="BW7" s="8">
        <f>DI7</f>
        <v>5.731010451266744</v>
      </c>
      <c r="BX7" s="11">
        <f>DJ7</f>
        <v>3.918850598758192</v>
      </c>
      <c r="BY7" s="11">
        <f>LARGE(BW7:BX7,1)</f>
        <v>5.731010451266744</v>
      </c>
      <c r="BZ7" s="11">
        <f>BG7/BY7</f>
        <v>9.68937409960468</v>
      </c>
      <c r="CA7" s="11"/>
      <c r="CC7" s="11"/>
      <c r="CD7" s="11">
        <f>AZ7</f>
        <v>0.2168616288860555</v>
      </c>
      <c r="CE7" s="11">
        <f>CD7*(180/PI())</f>
        <v>12.42525607350332</v>
      </c>
      <c r="CF7" s="11">
        <f>(PI()/2)-CD7</f>
        <v>1.3539346979088411</v>
      </c>
      <c r="CG7" s="11">
        <f>CF7*(180/PI())</f>
        <v>77.57474392649668</v>
      </c>
      <c r="CH7" s="2" t="s">
        <v>13</v>
      </c>
      <c r="CI7" s="11">
        <f>CD7-(CK7+CN7)</f>
        <v>0.054427737622235156</v>
      </c>
      <c r="CJ7" s="11">
        <f>CI7*(180/PI())</f>
        <v>3.118479654199481</v>
      </c>
      <c r="CK7" s="11">
        <f>ACOS((DD7^2+DC7^2-AH7^2)/(2*DD7*DC7))</f>
        <v>0.08697719103740642</v>
      </c>
      <c r="CL7" s="11">
        <f>CK7*(180/PI())</f>
        <v>4.983425960346478</v>
      </c>
      <c r="CM7" s="2" t="s">
        <v>13</v>
      </c>
      <c r="CN7" s="11">
        <f>ACOS((AT7^2+DD7^2-(AG7-AM7)^2)/(2*AT7*DD7))-CF7</f>
        <v>0.07545670022641393</v>
      </c>
      <c r="CO7" s="11">
        <f>CN7*(180/PI())</f>
        <v>4.3233504589573615</v>
      </c>
      <c r="CP7" s="11">
        <f>ATAN(AT7/AM7)</f>
        <v>0.23999649794396427</v>
      </c>
      <c r="CQ7" s="11">
        <f>CP7*(180/PI())</f>
        <v>13.750786430109292</v>
      </c>
      <c r="CR7" s="11">
        <f>ACOS((DB7^2+DA7^2-AH7^2)/(2*DB7*DA7))</f>
        <v>0.08170829901786547</v>
      </c>
      <c r="CS7" s="11">
        <f>CR7*(180/PI())</f>
        <v>4.681540684916621</v>
      </c>
      <c r="CT7" s="2" t="s">
        <v>13</v>
      </c>
      <c r="CU7" s="11">
        <f>ACOS((DA7^2+AM7^2-(AE7-AT7)^2)/(2*DA7*AM7))-CD7</f>
        <v>0.5500770930265986</v>
      </c>
      <c r="CV7" s="11">
        <f>CU7*(180/PI())</f>
        <v>31.517095837249265</v>
      </c>
      <c r="CW7" s="2" t="s">
        <v>13</v>
      </c>
      <c r="CX7" s="11">
        <f>((PI()/2)-CD7)-(CU7+CR7)</f>
        <v>0.7221493058643771</v>
      </c>
      <c r="CY7" s="11">
        <f>CX7*(180/PI())</f>
        <v>41.376107404330796</v>
      </c>
      <c r="DA7" s="11">
        <f>SQRT(AM7^2+(AE7-AT7)^2)</f>
        <v>4.596977267727131</v>
      </c>
      <c r="DB7" s="11">
        <f>SQRT((AM7-AH7)^2+(AE7-AT7)^2)</f>
        <v>4.251141023301862</v>
      </c>
      <c r="DC7" s="11">
        <f>SQRT((AG7-AM7)^2+(AT7-AH7)^2)</f>
        <v>5.69843838257465</v>
      </c>
      <c r="DD7" s="11">
        <f>SQRT((AG7-AM7)^2+AT7^2)</f>
        <v>5.747364613455457</v>
      </c>
      <c r="DE7" s="11">
        <f>SQRT(AM7^2+AT7^2)</f>
        <v>3.4076678241870937</v>
      </c>
      <c r="DF7" s="11">
        <f>DC7*SIN(CK7+CN7)</f>
        <v>0.9215545108230782</v>
      </c>
      <c r="DG7" s="11">
        <f>DE7*SIN(CP7+CD7)</f>
        <v>1.5032266783459098</v>
      </c>
      <c r="DH7" s="11">
        <f>DB7*SIN(CU7+CR7)</f>
        <v>2.510666345235707</v>
      </c>
      <c r="DI7" s="11">
        <f>DD7*SIN(CF7+CI7+CK7)</f>
        <v>5.731010451266744</v>
      </c>
      <c r="DJ7" s="11">
        <f>DA7*SIN(CR7+CX7+CD7)</f>
        <v>3.918850598758192</v>
      </c>
      <c r="DK7" s="11"/>
      <c r="DL7" s="11"/>
      <c r="DM7" s="11"/>
      <c r="DN7" s="11"/>
      <c r="DO7" s="11"/>
      <c r="DP7" s="11"/>
      <c r="DQ7" s="11"/>
      <c r="DR7" s="11"/>
    </row>
    <row r="8" spans="1:122" ht="15">
      <c r="A8" s="1">
        <v>8</v>
      </c>
      <c r="B8" s="14" t="s">
        <v>116</v>
      </c>
      <c r="C8" s="15" t="s">
        <v>117</v>
      </c>
      <c r="D8" s="12">
        <v>8</v>
      </c>
      <c r="E8" s="12">
        <v>8</v>
      </c>
      <c r="F8" s="12">
        <v>1.125</v>
      </c>
      <c r="G8" s="8">
        <f>H8*490/144</f>
        <v>56.943359375</v>
      </c>
      <c r="H8" s="16">
        <f>AH8*(AD8+AG8)</f>
        <v>16.734375</v>
      </c>
      <c r="I8" s="8">
        <f>BD8</f>
        <v>97.96801296202074</v>
      </c>
      <c r="J8" s="11">
        <f>BN8</f>
        <v>17.529470602357627</v>
      </c>
      <c r="K8" s="11">
        <f>BI8</f>
        <v>2.4195656001319827</v>
      </c>
      <c r="L8" s="11">
        <f>AM8</f>
        <v>2.4112394957983194</v>
      </c>
      <c r="M8" s="11">
        <f>AO8</f>
        <v>5.58876050420168</v>
      </c>
      <c r="N8" s="8">
        <f>BE8</f>
        <v>97.96801296202074</v>
      </c>
      <c r="O8" s="11">
        <f>BO8</f>
        <v>17.529470602357627</v>
      </c>
      <c r="P8" s="11">
        <f>BJ8</f>
        <v>2.4195656001319827</v>
      </c>
      <c r="Q8" s="11">
        <f>AT8</f>
        <v>2.4112394957983194</v>
      </c>
      <c r="R8" s="11">
        <f>AV8</f>
        <v>5.58876050420168</v>
      </c>
      <c r="S8" s="8">
        <f>BF8</f>
        <v>40.77263481076023</v>
      </c>
      <c r="T8" s="11">
        <f>BU8</f>
        <v>11.956757763701916</v>
      </c>
      <c r="U8" s="11">
        <f>BK8</f>
        <v>1.560916387900844</v>
      </c>
      <c r="V8" s="11">
        <f>BT8</f>
        <v>3.4100075970876467</v>
      </c>
      <c r="W8" s="8">
        <f>BG8</f>
        <v>155.16339111328125</v>
      </c>
      <c r="X8" s="11">
        <f>BZ8</f>
        <v>27.429271512025412</v>
      </c>
      <c r="Y8" s="11">
        <f>BL8</f>
        <v>3.0450181307615667</v>
      </c>
      <c r="Z8" s="11">
        <f>BY8</f>
        <v>5.656854249492381</v>
      </c>
      <c r="AA8" s="11">
        <f>BA8</f>
        <v>45</v>
      </c>
      <c r="AB8" s="11">
        <f>BB8</f>
        <v>1</v>
      </c>
      <c r="AD8" s="8">
        <f>AE8-AH8</f>
        <v>6.875</v>
      </c>
      <c r="AE8" s="11">
        <f>E8</f>
        <v>8</v>
      </c>
      <c r="AF8" s="11">
        <f>AG8-AH8</f>
        <v>6.875</v>
      </c>
      <c r="AG8" s="11">
        <f>D8</f>
        <v>8</v>
      </c>
      <c r="AH8" s="11">
        <f>F8</f>
        <v>1.125</v>
      </c>
      <c r="AI8" s="8">
        <f>AG8*AH8</f>
        <v>9</v>
      </c>
      <c r="AJ8" s="11">
        <f>AG8/2</f>
        <v>4</v>
      </c>
      <c r="AK8" s="11">
        <f>AD8*AH8</f>
        <v>7.734375</v>
      </c>
      <c r="AL8" s="11">
        <f>AH8/2</f>
        <v>0.5625</v>
      </c>
      <c r="AM8" s="11">
        <f>(AI8*AJ8+AK8*AL8)/(AI8+AK8)</f>
        <v>2.4112394957983194</v>
      </c>
      <c r="AN8" s="11"/>
      <c r="AO8" s="11">
        <f>AG8-AM8</f>
        <v>5.58876050420168</v>
      </c>
      <c r="AP8" s="8">
        <f>AE8*AH8</f>
        <v>9</v>
      </c>
      <c r="AQ8" s="11">
        <f>AE8/2</f>
        <v>4</v>
      </c>
      <c r="AR8" s="11">
        <f>AF8*AH8</f>
        <v>7.734375</v>
      </c>
      <c r="AS8" s="11">
        <f>AH8/2</f>
        <v>0.5625</v>
      </c>
      <c r="AT8" s="11">
        <f>(AP8*AQ8+AR8*AS8)/(AP8+AR8)</f>
        <v>2.4112394957983194</v>
      </c>
      <c r="AU8" s="11"/>
      <c r="AV8" s="11">
        <f>AE8-AT8</f>
        <v>5.58876050420168</v>
      </c>
      <c r="AX8" s="11">
        <f>-(AD8*AE8*AF8*AG8*AH8)/(4*(AE8+AF8))</f>
        <v>-57.195378151260506</v>
      </c>
      <c r="AY8" s="11" t="str">
        <f>IF(AE8=AG8,"N/A",(2*AX8)/(BE8-BD8))</f>
        <v>N/A</v>
      </c>
      <c r="AZ8" s="11">
        <f>IF(AE8=AG8,PI()/4,(1/2)*ATAN(AY8))</f>
        <v>0.7853981633974483</v>
      </c>
      <c r="BA8" s="11">
        <f>IF(AE8=AG8,45,(1/2)*ATAN(AY8)*(180/PI()))</f>
        <v>45</v>
      </c>
      <c r="BB8" s="11">
        <f>IF(AE8=AG8,1,TAN(BA8/(180/PI())))</f>
        <v>1</v>
      </c>
      <c r="BD8" s="11">
        <f>(1/3)*(AH8*(AG8-AM8)^3+AE8*AM8^3-AD8*(AM8-AH8)^3)</f>
        <v>97.96801296202074</v>
      </c>
      <c r="BE8" s="11">
        <f>(1/3)*(AH8*(AE8-AT8)^3+AG8*AT8^3-AF8*(AT8-AH8)^3)</f>
        <v>97.96801296202074</v>
      </c>
      <c r="BF8" s="11">
        <f>BD8*(SIN(AZ8))^2+BE8*(COS(AZ8))^2+AX8*SIN(2*AZ8)</f>
        <v>40.77263481076023</v>
      </c>
      <c r="BG8" s="11">
        <f>BD8*COS(AZ8)^2+BE8*SIN(AZ8)^2-AX8*SIN(2*AZ8)</f>
        <v>155.16339111328125</v>
      </c>
      <c r="BH8" s="11"/>
      <c r="BI8" s="8">
        <f>SQRT(BD8/H8)</f>
        <v>2.4195656001319827</v>
      </c>
      <c r="BJ8" s="11">
        <f>SQRT(BE8/H8)</f>
        <v>2.4195656001319827</v>
      </c>
      <c r="BK8" s="11">
        <f>SQRT(BF8/H8)</f>
        <v>1.560916387900844</v>
      </c>
      <c r="BL8" s="11">
        <f>SQRT(BG8/H8)</f>
        <v>3.0450181307615667</v>
      </c>
      <c r="BM8" s="11"/>
      <c r="BN8" s="8">
        <f>BD8/(AG8-AM8)</f>
        <v>17.529470602357627</v>
      </c>
      <c r="BO8" s="11">
        <f>BE8/(AE8-AT8)</f>
        <v>17.529470602357627</v>
      </c>
      <c r="BP8" s="11"/>
      <c r="BQ8" s="8">
        <f>DF8</f>
        <v>3.0423417812395925</v>
      </c>
      <c r="BR8" s="11">
        <f>DG8</f>
        <v>3.4100075970876467</v>
      </c>
      <c r="BS8" s="11">
        <f>DH8</f>
        <v>3.0423417812395925</v>
      </c>
      <c r="BT8" s="11">
        <f>LARGE(BQ8:BS8,1)</f>
        <v>3.4100075970876467</v>
      </c>
      <c r="BU8" s="11">
        <f>BF8/BT8</f>
        <v>11.956757763701916</v>
      </c>
      <c r="BV8" s="11"/>
      <c r="BW8" s="8">
        <f>DI8</f>
        <v>5.656854249492381</v>
      </c>
      <c r="BX8" s="11">
        <f>DJ8</f>
        <v>5.656854249492381</v>
      </c>
      <c r="BY8" s="11">
        <f>LARGE(BW8:BX8,1)</f>
        <v>5.656854249492381</v>
      </c>
      <c r="BZ8" s="11">
        <f>BG8/BY8</f>
        <v>27.429271512025412</v>
      </c>
      <c r="CA8" s="11"/>
      <c r="CC8" s="11"/>
      <c r="CD8" s="11">
        <f>AZ8</f>
        <v>0.7853981633974483</v>
      </c>
      <c r="CE8" s="11">
        <f>CD8*(180/PI())</f>
        <v>45</v>
      </c>
      <c r="CF8" s="11">
        <f>(PI()/2)-CD8</f>
        <v>0.7853981633974483</v>
      </c>
      <c r="CG8" s="11">
        <f>CF8*(180/PI())</f>
        <v>45</v>
      </c>
      <c r="CH8" s="2" t="s">
        <v>13</v>
      </c>
      <c r="CI8" s="11">
        <f>CD8-(CK8+CN8)</f>
        <v>0.22620851314168378</v>
      </c>
      <c r="CJ8" s="11">
        <f>CI8*(180/PI())</f>
        <v>12.960793092948098</v>
      </c>
      <c r="CK8" s="11">
        <f>ACOS((DD8^2+DC8^2-AH8^2)/(2*DD8*DC8))</f>
        <v>0.18110792282203625</v>
      </c>
      <c r="CL8" s="11">
        <f>CK8*(180/PI())</f>
        <v>10.376719614083719</v>
      </c>
      <c r="CM8" s="2" t="s">
        <v>13</v>
      </c>
      <c r="CN8" s="11">
        <f>ACOS((AT8^2+DD8^2-(AG8-AM8)^2)/(2*AT8*DD8))-CF8</f>
        <v>0.37808172743372825</v>
      </c>
      <c r="CO8" s="11">
        <f>CN8*(180/PI())</f>
        <v>21.662487292968184</v>
      </c>
      <c r="CP8" s="11">
        <f>ATAN(AT8/AM8)</f>
        <v>0.7853981633974483</v>
      </c>
      <c r="CQ8" s="11">
        <f>CP8*(180/PI())</f>
        <v>45</v>
      </c>
      <c r="CR8" s="11">
        <f>ACOS((DB8^2+DA8^2-AH8^2)/(2*DB8*DA8))</f>
        <v>0.18110792282203625</v>
      </c>
      <c r="CS8" s="11">
        <f>CR8*(180/PI())</f>
        <v>10.376719614083719</v>
      </c>
      <c r="CT8" s="2" t="s">
        <v>13</v>
      </c>
      <c r="CU8" s="11">
        <f>ACOS((DA8^2+AM8^2-(AE8-AT8)^2)/(2*DA8*AM8))-CD8</f>
        <v>0.37808172743372825</v>
      </c>
      <c r="CV8" s="11">
        <f>CU8*(180/PI())</f>
        <v>21.662487292968184</v>
      </c>
      <c r="CW8" s="2" t="s">
        <v>13</v>
      </c>
      <c r="CX8" s="11">
        <f>((PI()/2)-CD8)-(CU8+CR8)</f>
        <v>0.22620851314168378</v>
      </c>
      <c r="CY8" s="11">
        <f>CX8*(180/PI())</f>
        <v>12.960793092948098</v>
      </c>
      <c r="DA8" s="11">
        <f>SQRT(AM8^2+(AE8-AT8)^2)</f>
        <v>6.08673310400763</v>
      </c>
      <c r="DB8" s="11">
        <f>SQRT((AM8-AH8)^2+(AE8-AT8)^2)</f>
        <v>5.734863207948044</v>
      </c>
      <c r="DC8" s="11">
        <f>SQRT((AG8-AM8)^2+(AT8-AH8)^2)</f>
        <v>5.734863207948044</v>
      </c>
      <c r="DD8" s="11">
        <f>SQRT((AG8-AM8)^2+AT8^2)</f>
        <v>6.08673310400763</v>
      </c>
      <c r="DE8" s="11">
        <f>SQRT(AM8^2+AT8^2)</f>
        <v>3.4100075970876467</v>
      </c>
      <c r="DF8" s="11">
        <f>DC8*SIN(CK8+CN8)</f>
        <v>3.0423417812395925</v>
      </c>
      <c r="DG8" s="11">
        <f>DE8*SIN(CP8+CD8)</f>
        <v>3.4100075970876467</v>
      </c>
      <c r="DH8" s="11">
        <f>DB8*SIN(CU8+CR8)</f>
        <v>3.0423417812395925</v>
      </c>
      <c r="DI8" s="11">
        <f>DD8*SIN(CF8+CI8+CK8)</f>
        <v>5.656854249492381</v>
      </c>
      <c r="DJ8" s="11">
        <f>DA8*SIN(CR8+CX8+CD8)</f>
        <v>5.656854249492381</v>
      </c>
      <c r="DK8" s="11"/>
      <c r="DL8" s="11"/>
      <c r="DM8" s="11"/>
      <c r="DN8" s="11"/>
      <c r="DO8" s="11"/>
      <c r="DP8" s="11"/>
      <c r="DQ8" s="11"/>
      <c r="DR8" s="11"/>
    </row>
    <row r="9" spans="1:122" ht="15">
      <c r="A9" s="5">
        <v>9</v>
      </c>
      <c r="B9" s="14" t="s">
        <v>116</v>
      </c>
      <c r="C9" s="15" t="s">
        <v>118</v>
      </c>
      <c r="D9" s="12">
        <v>8</v>
      </c>
      <c r="E9" s="12">
        <v>8</v>
      </c>
      <c r="F9" s="12">
        <v>1</v>
      </c>
      <c r="G9" s="8">
        <f>H9*490/144</f>
        <v>51.041666666666664</v>
      </c>
      <c r="H9" s="16">
        <f>AH9*(AD9+AG9)</f>
        <v>15</v>
      </c>
      <c r="I9" s="8">
        <f>BD9</f>
        <v>88.9833333333333</v>
      </c>
      <c r="J9" s="11">
        <f>BN9</f>
        <v>15.795857988165677</v>
      </c>
      <c r="K9" s="11">
        <f>BI9</f>
        <v>2.4356153682842083</v>
      </c>
      <c r="L9" s="11">
        <f>AM9</f>
        <v>2.3666666666666667</v>
      </c>
      <c r="M9" s="11">
        <f>AO9</f>
        <v>5.633333333333333</v>
      </c>
      <c r="N9" s="8">
        <f>BE9</f>
        <v>88.9833333333333</v>
      </c>
      <c r="O9" s="11">
        <f>BO9</f>
        <v>15.795857988165677</v>
      </c>
      <c r="P9" s="11">
        <f>BJ9</f>
        <v>2.4356153682842083</v>
      </c>
      <c r="Q9" s="11">
        <f>AT9</f>
        <v>2.3666666666666667</v>
      </c>
      <c r="R9" s="11">
        <f>AV9</f>
        <v>5.633333333333333</v>
      </c>
      <c r="S9" s="8">
        <f>BF9</f>
        <v>36.71666666666664</v>
      </c>
      <c r="T9" s="11">
        <f>BU9</f>
        <v>10.970114358830726</v>
      </c>
      <c r="U9" s="11">
        <f>BK9</f>
        <v>1.5645375603601774</v>
      </c>
      <c r="V9" s="11">
        <f>BT9</f>
        <v>3.346972097616325</v>
      </c>
      <c r="W9" s="8">
        <f>BG9</f>
        <v>141.24999999999997</v>
      </c>
      <c r="X9" s="11">
        <f>BZ9</f>
        <v>24.96970821064995</v>
      </c>
      <c r="Y9" s="11">
        <f>BL9</f>
        <v>3.068658773253661</v>
      </c>
      <c r="Z9" s="11">
        <f>BY9</f>
        <v>5.656854249492381</v>
      </c>
      <c r="AA9" s="11">
        <f>BA9</f>
        <v>45</v>
      </c>
      <c r="AB9" s="11">
        <f>BB9</f>
        <v>1</v>
      </c>
      <c r="AD9" s="8">
        <f>AE9-AH9</f>
        <v>7</v>
      </c>
      <c r="AE9" s="11">
        <f>E9</f>
        <v>8</v>
      </c>
      <c r="AF9" s="11">
        <f>AG9-AH9</f>
        <v>7</v>
      </c>
      <c r="AG9" s="11">
        <f>D9</f>
        <v>8</v>
      </c>
      <c r="AH9" s="11">
        <f>F9</f>
        <v>1</v>
      </c>
      <c r="AI9" s="8">
        <f>AG9*AH9</f>
        <v>8</v>
      </c>
      <c r="AJ9" s="11">
        <f>AG9/2</f>
        <v>4</v>
      </c>
      <c r="AK9" s="11">
        <f>AD9*AH9</f>
        <v>7</v>
      </c>
      <c r="AL9" s="11">
        <f>AH9/2</f>
        <v>0.5</v>
      </c>
      <c r="AM9" s="11">
        <f>(AI9*AJ9+AK9*AL9)/(AI9+AK9)</f>
        <v>2.3666666666666667</v>
      </c>
      <c r="AN9" s="11"/>
      <c r="AO9" s="11">
        <f>AG9-AM9</f>
        <v>5.633333333333333</v>
      </c>
      <c r="AP9" s="8">
        <f>AE9*AH9</f>
        <v>8</v>
      </c>
      <c r="AQ9" s="11">
        <f>AE9/2</f>
        <v>4</v>
      </c>
      <c r="AR9" s="11">
        <f>AF9*AH9</f>
        <v>7</v>
      </c>
      <c r="AS9" s="11">
        <f>AH9/2</f>
        <v>0.5</v>
      </c>
      <c r="AT9" s="11">
        <f>(AP9*AQ9+AR9*AS9)/(AP9+AR9)</f>
        <v>2.3666666666666667</v>
      </c>
      <c r="AU9" s="11"/>
      <c r="AV9" s="11">
        <f>AE9-AT9</f>
        <v>5.633333333333333</v>
      </c>
      <c r="AX9" s="11">
        <f>-(AD9*AE9*AF9*AG9*AH9)/(4*(AE9+AF9))</f>
        <v>-52.266666666666666</v>
      </c>
      <c r="AY9" s="11" t="str">
        <f>IF(AE9=AG9,"N/A",(2*AX9)/(BE9-BD9))</f>
        <v>N/A</v>
      </c>
      <c r="AZ9" s="11">
        <f>IF(AE9=AG9,PI()/4,(1/2)*ATAN(AY9))</f>
        <v>0.7853981633974483</v>
      </c>
      <c r="BA9" s="11">
        <f>IF(AE9=AG9,45,(1/2)*ATAN(AY9)*(180/PI()))</f>
        <v>45</v>
      </c>
      <c r="BB9" s="11">
        <f>IF(AE9=AG9,1,TAN(BA9/(180/PI())))</f>
        <v>1</v>
      </c>
      <c r="BD9" s="11">
        <f>(1/3)*(AH9*(AG9-AM9)^3+AE9*AM9^3-AD9*(AM9-AH9)^3)</f>
        <v>88.9833333333333</v>
      </c>
      <c r="BE9" s="11">
        <f>(1/3)*(AH9*(AE9-AT9)^3+AG9*AT9^3-AF9*(AT9-AH9)^3)</f>
        <v>88.9833333333333</v>
      </c>
      <c r="BF9" s="11">
        <f>BD9*(SIN(AZ9))^2+BE9*(COS(AZ9))^2+AX9*SIN(2*AZ9)</f>
        <v>36.71666666666664</v>
      </c>
      <c r="BG9" s="11">
        <f>BD9*COS(AZ9)^2+BE9*SIN(AZ9)^2-AX9*SIN(2*AZ9)</f>
        <v>141.24999999999997</v>
      </c>
      <c r="BH9" s="11"/>
      <c r="BI9" s="8">
        <f>SQRT(BD9/H9)</f>
        <v>2.4356153682842083</v>
      </c>
      <c r="BJ9" s="11">
        <f>SQRT(BE9/H9)</f>
        <v>2.4356153682842083</v>
      </c>
      <c r="BK9" s="11">
        <f>SQRT(BF9/H9)</f>
        <v>1.5645375603601774</v>
      </c>
      <c r="BL9" s="11">
        <f>SQRT(BG9/H9)</f>
        <v>3.068658773253661</v>
      </c>
      <c r="BM9" s="11"/>
      <c r="BN9" s="8">
        <f>BD9/(AG9-AM9)</f>
        <v>15.795857988165677</v>
      </c>
      <c r="BO9" s="11">
        <f>BE9/(AE9-AT9)</f>
        <v>15.795857988165677</v>
      </c>
      <c r="BP9" s="11"/>
      <c r="BQ9" s="8">
        <f>DF9</f>
        <v>3.016988933062603</v>
      </c>
      <c r="BR9" s="11">
        <f>DG9</f>
        <v>3.346972097616325</v>
      </c>
      <c r="BS9" s="11">
        <f>DH9</f>
        <v>3.016988933062603</v>
      </c>
      <c r="BT9" s="11">
        <f>LARGE(BQ9:BS9,1)</f>
        <v>3.346972097616325</v>
      </c>
      <c r="BU9" s="11">
        <f>BF9/BT9</f>
        <v>10.970114358830726</v>
      </c>
      <c r="BV9" s="11"/>
      <c r="BW9" s="8">
        <f>DI9</f>
        <v>5.656854249492381</v>
      </c>
      <c r="BX9" s="11">
        <f>DJ9</f>
        <v>5.656854249492381</v>
      </c>
      <c r="BY9" s="11">
        <f>LARGE(BW9:BX9,1)</f>
        <v>5.656854249492381</v>
      </c>
      <c r="BZ9" s="11">
        <f>BG9/BY9</f>
        <v>24.96970821064995</v>
      </c>
      <c r="CA9" s="11"/>
      <c r="CC9" s="11"/>
      <c r="CD9" s="11">
        <f>AZ9</f>
        <v>0.7853981633974483</v>
      </c>
      <c r="CE9" s="11">
        <f>CD9*(180/PI())</f>
        <v>45</v>
      </c>
      <c r="CF9" s="11">
        <f>(PI()/2)-CD9</f>
        <v>0.7853981633974483</v>
      </c>
      <c r="CG9" s="11">
        <f>CF9*(180/PI())</f>
        <v>45</v>
      </c>
      <c r="CH9" s="2" t="s">
        <v>13</v>
      </c>
      <c r="CI9" s="11">
        <f>CD9-(CK9+CN9)</f>
        <v>0.23800527546599248</v>
      </c>
      <c r="CJ9" s="11">
        <f>CI9*(180/PI())</f>
        <v>13.636697786049927</v>
      </c>
      <c r="CK9" s="11">
        <f>ACOS((DD9^2+DC9^2-AH9^2)/(2*DD9*DC9))</f>
        <v>0.1597233095574575</v>
      </c>
      <c r="CL9" s="11">
        <f>CK9*(180/PI())</f>
        <v>9.15147152750388</v>
      </c>
      <c r="CM9" s="2" t="s">
        <v>13</v>
      </c>
      <c r="CN9" s="11">
        <f>ACOS((AT9^2+DD9^2-(AG9-AM9)^2)/(2*AT9*DD9))-CF9</f>
        <v>0.3876695783739983</v>
      </c>
      <c r="CO9" s="11">
        <f>CN9*(180/PI())</f>
        <v>22.211830686446195</v>
      </c>
      <c r="CP9" s="11">
        <f>ATAN(AT9/AM9)</f>
        <v>0.7853981633974483</v>
      </c>
      <c r="CQ9" s="11">
        <f>CP9*(180/PI())</f>
        <v>45</v>
      </c>
      <c r="CR9" s="11">
        <f>ACOS((DB9^2+DA9^2-AH9^2)/(2*DB9*DA9))</f>
        <v>0.1597233095574575</v>
      </c>
      <c r="CS9" s="11">
        <f>CR9*(180/PI())</f>
        <v>9.15147152750388</v>
      </c>
      <c r="CT9" s="2" t="s">
        <v>13</v>
      </c>
      <c r="CU9" s="11">
        <f>ACOS((DA9^2+AM9^2-(AE9-AT9)^2)/(2*DA9*AM9))-CD9</f>
        <v>0.3876695783739983</v>
      </c>
      <c r="CV9" s="11">
        <f>CU9*(180/PI())</f>
        <v>22.211830686446195</v>
      </c>
      <c r="CW9" s="2" t="s">
        <v>13</v>
      </c>
      <c r="CX9" s="11">
        <f>((PI()/2)-CD9)-(CU9+CR9)</f>
        <v>0.23800527546599248</v>
      </c>
      <c r="CY9" s="11">
        <f>CX9*(180/PI())</f>
        <v>13.636697786049927</v>
      </c>
      <c r="DA9" s="11">
        <f>SQRT(AM9^2+(AE9-AT9)^2)</f>
        <v>6.1102827721436554</v>
      </c>
      <c r="DB9" s="11">
        <f>SQRT((AM9-AH9)^2+(AE9-AT9)^2)</f>
        <v>5.796742380184082</v>
      </c>
      <c r="DC9" s="11">
        <f>SQRT((AG9-AM9)^2+(AT9-AH9)^2)</f>
        <v>5.796742380184082</v>
      </c>
      <c r="DD9" s="11">
        <f>SQRT((AG9-AM9)^2+AT9^2)</f>
        <v>6.1102827721436554</v>
      </c>
      <c r="DE9" s="11">
        <f>SQRT(AM9^2+AT9^2)</f>
        <v>3.346972097616325</v>
      </c>
      <c r="DF9" s="11">
        <f>DC9*SIN(CK9+CN9)</f>
        <v>3.016988933062603</v>
      </c>
      <c r="DG9" s="11">
        <f>DE9*SIN(CP9+CD9)</f>
        <v>3.346972097616325</v>
      </c>
      <c r="DH9" s="11">
        <f>DB9*SIN(CU9+CR9)</f>
        <v>3.016988933062603</v>
      </c>
      <c r="DI9" s="11">
        <f>DD9*SIN(CF9+CI9+CK9)</f>
        <v>5.656854249492381</v>
      </c>
      <c r="DJ9" s="11">
        <f>DA9*SIN(CR9+CX9+CD9)</f>
        <v>5.656854249492381</v>
      </c>
      <c r="DK9" s="11"/>
      <c r="DL9" s="11"/>
      <c r="DM9" s="11"/>
      <c r="DN9" s="11"/>
      <c r="DO9" s="11"/>
      <c r="DP9" s="11"/>
      <c r="DQ9" s="11"/>
      <c r="DR9" s="11"/>
    </row>
    <row r="10" spans="1:122" ht="15">
      <c r="A10" s="1">
        <v>10</v>
      </c>
      <c r="B10" s="14" t="s">
        <v>116</v>
      </c>
      <c r="C10" s="15" t="s">
        <v>119</v>
      </c>
      <c r="D10" s="12">
        <v>8</v>
      </c>
      <c r="E10" s="12">
        <v>8</v>
      </c>
      <c r="F10" s="12">
        <v>0.875</v>
      </c>
      <c r="G10" s="8">
        <f>H10*490/144</f>
        <v>45.03363715277778</v>
      </c>
      <c r="H10" s="16">
        <f>AH10*(AD10+AG10)</f>
        <v>13.234375</v>
      </c>
      <c r="I10" s="8">
        <f>BD10</f>
        <v>79.58127377512697</v>
      </c>
      <c r="J10" s="11">
        <f>BN10</f>
        <v>14.01522296267132</v>
      </c>
      <c r="K10" s="11">
        <f>BI10</f>
        <v>2.452187785827902</v>
      </c>
      <c r="L10" s="11">
        <f>AM10</f>
        <v>2.321797520661157</v>
      </c>
      <c r="M10" s="11">
        <f>AO10</f>
        <v>5.678202479338843</v>
      </c>
      <c r="N10" s="8">
        <f>BE10</f>
        <v>79.58127377512697</v>
      </c>
      <c r="O10" s="11">
        <f>BO10</f>
        <v>14.01522296267132</v>
      </c>
      <c r="P10" s="11">
        <f>BJ10</f>
        <v>2.452187785827902</v>
      </c>
      <c r="Q10" s="11">
        <f>AT10</f>
        <v>2.321797520661157</v>
      </c>
      <c r="R10" s="11">
        <f>AV10</f>
        <v>5.678202479338843</v>
      </c>
      <c r="S10" s="8">
        <f>BF10</f>
        <v>32.59160435363937</v>
      </c>
      <c r="T10" s="11">
        <f>BU10</f>
        <v>9.925820078249062</v>
      </c>
      <c r="U10" s="11">
        <f>BK10</f>
        <v>1.5692825719397274</v>
      </c>
      <c r="V10" s="11">
        <f>BT10</f>
        <v>3.2835175428032346</v>
      </c>
      <c r="W10" s="8">
        <f>BG10</f>
        <v>126.57094319661458</v>
      </c>
      <c r="X10" s="11">
        <f>BZ10</f>
        <v>22.374793058875873</v>
      </c>
      <c r="Y10" s="11">
        <f>BL10</f>
        <v>3.0925397464435815</v>
      </c>
      <c r="Z10" s="11">
        <f>BY10</f>
        <v>5.65685424949238</v>
      </c>
      <c r="AA10" s="11">
        <f>BA10</f>
        <v>45</v>
      </c>
      <c r="AB10" s="11">
        <f>BB10</f>
        <v>1</v>
      </c>
      <c r="AD10" s="8">
        <f>AE10-AH10</f>
        <v>7.125</v>
      </c>
      <c r="AE10" s="11">
        <f>E10</f>
        <v>8</v>
      </c>
      <c r="AF10" s="11">
        <f>AG10-AH10</f>
        <v>7.125</v>
      </c>
      <c r="AG10" s="11">
        <f>D10</f>
        <v>8</v>
      </c>
      <c r="AH10" s="11">
        <f>F10</f>
        <v>0.875</v>
      </c>
      <c r="AI10" s="8">
        <f>AG10*AH10</f>
        <v>7</v>
      </c>
      <c r="AJ10" s="11">
        <f>AG10/2</f>
        <v>4</v>
      </c>
      <c r="AK10" s="11">
        <f>AD10*AH10</f>
        <v>6.234375</v>
      </c>
      <c r="AL10" s="11">
        <f>AH10/2</f>
        <v>0.4375</v>
      </c>
      <c r="AM10" s="11">
        <f>(AI10*AJ10+AK10*AL10)/(AI10+AK10)</f>
        <v>2.321797520661157</v>
      </c>
      <c r="AN10" s="11"/>
      <c r="AO10" s="11">
        <f>AG10-AM10</f>
        <v>5.678202479338843</v>
      </c>
      <c r="AP10" s="8">
        <f>AE10*AH10</f>
        <v>7</v>
      </c>
      <c r="AQ10" s="11">
        <f>AE10/2</f>
        <v>4</v>
      </c>
      <c r="AR10" s="11">
        <f>AF10*AH10</f>
        <v>6.234375</v>
      </c>
      <c r="AS10" s="11">
        <f>AH10/2</f>
        <v>0.4375</v>
      </c>
      <c r="AT10" s="11">
        <f>(AP10*AQ10+AR10*AS10)/(AP10+AR10)</f>
        <v>2.321797520661157</v>
      </c>
      <c r="AU10" s="11"/>
      <c r="AV10" s="11">
        <f>AE10-AT10</f>
        <v>5.678202479338843</v>
      </c>
      <c r="AX10" s="11">
        <f>-(AD10*AE10*AF10*AG10*AH10)/(4*(AE10+AF10))</f>
        <v>-46.989669421487605</v>
      </c>
      <c r="AY10" s="11" t="str">
        <f>IF(AE10=AG10,"N/A",(2*AX10)/(BE10-BD10))</f>
        <v>N/A</v>
      </c>
      <c r="AZ10" s="11">
        <f>IF(AE10=AG10,PI()/4,(1/2)*ATAN(AY10))</f>
        <v>0.7853981633974483</v>
      </c>
      <c r="BA10" s="11">
        <f>IF(AE10=AG10,45,(1/2)*ATAN(AY10)*(180/PI()))</f>
        <v>45</v>
      </c>
      <c r="BB10" s="11">
        <f>IF(AE10=AG10,1,TAN(BA10/(180/PI())))</f>
        <v>1</v>
      </c>
      <c r="BD10" s="11">
        <f>(1/3)*(AH10*(AG10-AM10)^3+AE10*AM10^3-AD10*(AM10-AH10)^3)</f>
        <v>79.58127377512697</v>
      </c>
      <c r="BE10" s="11">
        <f>(1/3)*(AH10*(AE10-AT10)^3+AG10*AT10^3-AF10*(AT10-AH10)^3)</f>
        <v>79.58127377512697</v>
      </c>
      <c r="BF10" s="11">
        <f>BD10*(SIN(AZ10))^2+BE10*(COS(AZ10))^2+AX10*SIN(2*AZ10)</f>
        <v>32.59160435363937</v>
      </c>
      <c r="BG10" s="11">
        <f>BD10*COS(AZ10)^2+BE10*SIN(AZ10)^2-AX10*SIN(2*AZ10)</f>
        <v>126.57094319661458</v>
      </c>
      <c r="BH10" s="11"/>
      <c r="BI10" s="8">
        <f>SQRT(BD10/H10)</f>
        <v>2.452187785827902</v>
      </c>
      <c r="BJ10" s="11">
        <f>SQRT(BE10/H10)</f>
        <v>2.452187785827902</v>
      </c>
      <c r="BK10" s="11">
        <f>SQRT(BF10/H10)</f>
        <v>1.5692825719397274</v>
      </c>
      <c r="BL10" s="11">
        <f>SQRT(BG10/H10)</f>
        <v>3.0925397464435815</v>
      </c>
      <c r="BM10" s="11"/>
      <c r="BN10" s="8">
        <f>BD10/(AG10-AM10)</f>
        <v>14.01522296267132</v>
      </c>
      <c r="BO10" s="11">
        <f>BE10/(AE10-AT10)</f>
        <v>14.01522296267132</v>
      </c>
      <c r="BP10" s="11"/>
      <c r="BQ10" s="8">
        <f>DF10</f>
        <v>2.9920551402273787</v>
      </c>
      <c r="BR10" s="11">
        <f>DG10</f>
        <v>3.2835175428032346</v>
      </c>
      <c r="BS10" s="11">
        <f>DH10</f>
        <v>2.9920551402273787</v>
      </c>
      <c r="BT10" s="11">
        <f>LARGE(BQ10:BS10,1)</f>
        <v>3.2835175428032346</v>
      </c>
      <c r="BU10" s="11">
        <f>BF10/BT10</f>
        <v>9.925820078249062</v>
      </c>
      <c r="BV10" s="11"/>
      <c r="BW10" s="8">
        <f>DI10</f>
        <v>5.65685424949238</v>
      </c>
      <c r="BX10" s="11">
        <f>DJ10</f>
        <v>5.65685424949238</v>
      </c>
      <c r="BY10" s="11">
        <f>LARGE(BW10:BX10,1)</f>
        <v>5.65685424949238</v>
      </c>
      <c r="BZ10" s="11">
        <f>BG10/BY10</f>
        <v>22.374793058875873</v>
      </c>
      <c r="CA10" s="11"/>
      <c r="CC10" s="11"/>
      <c r="CD10" s="11">
        <f>AZ10</f>
        <v>0.7853981633974483</v>
      </c>
      <c r="CE10" s="11">
        <f>CD10*(180/PI())</f>
        <v>45</v>
      </c>
      <c r="CF10" s="11">
        <f>(PI()/2)-CD10</f>
        <v>0.7853981633974483</v>
      </c>
      <c r="CG10" s="11">
        <f>CF10*(180/PI())</f>
        <v>45</v>
      </c>
      <c r="CH10" s="2" t="s">
        <v>13</v>
      </c>
      <c r="CI10" s="11">
        <f>CD10-(CK10+CN10)</f>
        <v>0.24948978212074957</v>
      </c>
      <c r="CJ10" s="11">
        <f>CI10*(180/PI())</f>
        <v>14.294711547157416</v>
      </c>
      <c r="CK10" s="11">
        <f>ACOS((DD10^2+DC10^2-AH10^2)/(2*DD10*DC10))</f>
        <v>0.13866244709288944</v>
      </c>
      <c r="CL10" s="11">
        <f>CK10*(180/PI())</f>
        <v>7.944772995378636</v>
      </c>
      <c r="CM10" s="2" t="s">
        <v>13</v>
      </c>
      <c r="CN10" s="11">
        <f>ACOS((AT10^2+DD10^2-(AG10-AM10)^2)/(2*AT10*DD10))-CF10</f>
        <v>0.39724593418380927</v>
      </c>
      <c r="CO10" s="11">
        <f>CN10*(180/PI())</f>
        <v>22.76051545746395</v>
      </c>
      <c r="CP10" s="11">
        <f>ATAN(AT10/AM10)</f>
        <v>0.7853981633974483</v>
      </c>
      <c r="CQ10" s="11">
        <f>CP10*(180/PI())</f>
        <v>45</v>
      </c>
      <c r="CR10" s="11">
        <f>ACOS((DB10^2+DA10^2-AH10^2)/(2*DB10*DA10))</f>
        <v>0.13866244709288944</v>
      </c>
      <c r="CS10" s="11">
        <f>CR10*(180/PI())</f>
        <v>7.944772995378636</v>
      </c>
      <c r="CT10" s="2" t="s">
        <v>13</v>
      </c>
      <c r="CU10" s="11">
        <f>ACOS((DA10^2+AM10^2-(AE10-AT10)^2)/(2*DA10*AM10))-CD10</f>
        <v>0.39724593418380927</v>
      </c>
      <c r="CV10" s="11">
        <f>CU10*(180/PI())</f>
        <v>22.76051545746395</v>
      </c>
      <c r="CW10" s="2" t="s">
        <v>13</v>
      </c>
      <c r="CX10" s="11">
        <f>((PI()/2)-CD10)-(CU10+CR10)</f>
        <v>0.24948978212074957</v>
      </c>
      <c r="CY10" s="11">
        <f>CX10*(180/PI())</f>
        <v>14.294711547157416</v>
      </c>
      <c r="DA10" s="11">
        <f>SQRT(AM10^2+(AE10-AT10)^2)</f>
        <v>6.134551908926851</v>
      </c>
      <c r="DB10" s="11">
        <f>SQRT((AM10-AH10)^2+(AE10-AT10)^2)</f>
        <v>5.859625112766264</v>
      </c>
      <c r="DC10" s="11">
        <f>SQRT((AG10-AM10)^2+(AT10-AH10)^2)</f>
        <v>5.859625112766264</v>
      </c>
      <c r="DD10" s="11">
        <f>SQRT((AG10-AM10)^2+AT10^2)</f>
        <v>6.134551908926851</v>
      </c>
      <c r="DE10" s="11">
        <f>SQRT(AM10^2+AT10^2)</f>
        <v>3.2835175428032346</v>
      </c>
      <c r="DF10" s="11">
        <f>DC10*SIN(CK10+CN10)</f>
        <v>2.9920551402273787</v>
      </c>
      <c r="DG10" s="11">
        <f>DE10*SIN(CP10+CD10)</f>
        <v>3.2835175428032346</v>
      </c>
      <c r="DH10" s="11">
        <f>DB10*SIN(CU10+CR10)</f>
        <v>2.9920551402273787</v>
      </c>
      <c r="DI10" s="11">
        <f>DD10*SIN(CF10+CI10+CK10)</f>
        <v>5.65685424949238</v>
      </c>
      <c r="DJ10" s="11">
        <f>DA10*SIN(CR10+CX10+CD10)</f>
        <v>5.65685424949238</v>
      </c>
      <c r="DK10" s="11"/>
      <c r="DL10" s="11"/>
      <c r="DM10" s="11"/>
      <c r="DN10" s="11"/>
      <c r="DO10" s="11"/>
      <c r="DP10" s="11"/>
      <c r="DQ10" s="11"/>
      <c r="DR10" s="11"/>
    </row>
    <row r="11" spans="1:122" ht="15">
      <c r="A11" s="5">
        <v>11</v>
      </c>
      <c r="B11" s="14" t="s">
        <v>116</v>
      </c>
      <c r="C11" s="15" t="s">
        <v>120</v>
      </c>
      <c r="D11" s="12">
        <v>8</v>
      </c>
      <c r="E11" s="12">
        <v>8</v>
      </c>
      <c r="F11" s="12">
        <v>0.75</v>
      </c>
      <c r="G11" s="8">
        <f>H11*490/144</f>
        <v>38.919270833333336</v>
      </c>
      <c r="H11" s="16">
        <f>AH11*(AD11+AG11)</f>
        <v>11.4375</v>
      </c>
      <c r="I11" s="8">
        <f>BD11</f>
        <v>69.73797707479508</v>
      </c>
      <c r="J11" s="11">
        <f>BN11</f>
        <v>12.184795135159327</v>
      </c>
      <c r="K11" s="11">
        <f>BI11</f>
        <v>2.469273065300866</v>
      </c>
      <c r="L11" s="11">
        <f>AM11</f>
        <v>2.276639344262295</v>
      </c>
      <c r="M11" s="11">
        <f>AO11</f>
        <v>5.7233606557377055</v>
      </c>
      <c r="N11" s="8">
        <f>BE11</f>
        <v>69.73797707479508</v>
      </c>
      <c r="O11" s="11">
        <f>BO11</f>
        <v>12.184795135159327</v>
      </c>
      <c r="P11" s="11">
        <f>BJ11</f>
        <v>2.469273065300866</v>
      </c>
      <c r="Q11" s="11">
        <f>AT11</f>
        <v>2.276639344262295</v>
      </c>
      <c r="R11" s="11">
        <f>AV11</f>
        <v>5.7233606557377055</v>
      </c>
      <c r="S11" s="8">
        <f>BF11</f>
        <v>28.377321337090166</v>
      </c>
      <c r="T11" s="11">
        <f>BU11</f>
        <v>8.813779134555075</v>
      </c>
      <c r="U11" s="11">
        <f>BK11</f>
        <v>1.575143572939941</v>
      </c>
      <c r="V11" s="11">
        <f>BT11</f>
        <v>3.2196542372879273</v>
      </c>
      <c r="W11" s="8">
        <f>BG11</f>
        <v>111.0986328125</v>
      </c>
      <c r="X11" s="11">
        <f>BZ11</f>
        <v>19.639649160568254</v>
      </c>
      <c r="Y11" s="11">
        <f>BL11</f>
        <v>3.1166555258267903</v>
      </c>
      <c r="Z11" s="11">
        <f>BY11</f>
        <v>5.656854249492381</v>
      </c>
      <c r="AA11" s="11">
        <f>BA11</f>
        <v>45</v>
      </c>
      <c r="AB11" s="11">
        <f>BB11</f>
        <v>1</v>
      </c>
      <c r="AD11" s="8">
        <f>AE11-AH11</f>
        <v>7.25</v>
      </c>
      <c r="AE11" s="11">
        <f>E11</f>
        <v>8</v>
      </c>
      <c r="AF11" s="11">
        <f>AG11-AH11</f>
        <v>7.25</v>
      </c>
      <c r="AG11" s="11">
        <f>D11</f>
        <v>8</v>
      </c>
      <c r="AH11" s="11">
        <f>F11</f>
        <v>0.75</v>
      </c>
      <c r="AI11" s="8">
        <f>AG11*AH11</f>
        <v>6</v>
      </c>
      <c r="AJ11" s="11">
        <f>AG11/2</f>
        <v>4</v>
      </c>
      <c r="AK11" s="11">
        <f>AD11*AH11</f>
        <v>5.4375</v>
      </c>
      <c r="AL11" s="11">
        <f>AH11/2</f>
        <v>0.375</v>
      </c>
      <c r="AM11" s="11">
        <f>(AI11*AJ11+AK11*AL11)/(AI11+AK11)</f>
        <v>2.276639344262295</v>
      </c>
      <c r="AN11" s="11"/>
      <c r="AO11" s="11">
        <f>AG11-AM11</f>
        <v>5.7233606557377055</v>
      </c>
      <c r="AP11" s="8">
        <f>AE11*AH11</f>
        <v>6</v>
      </c>
      <c r="AQ11" s="11">
        <f>AE11/2</f>
        <v>4</v>
      </c>
      <c r="AR11" s="11">
        <f>AF11*AH11</f>
        <v>5.4375</v>
      </c>
      <c r="AS11" s="11">
        <f>AH11/2</f>
        <v>0.375</v>
      </c>
      <c r="AT11" s="11">
        <f>(AP11*AQ11+AR11*AS11)/(AP11+AR11)</f>
        <v>2.276639344262295</v>
      </c>
      <c r="AU11" s="11"/>
      <c r="AV11" s="11">
        <f>AE11-AT11</f>
        <v>5.7233606557377055</v>
      </c>
      <c r="AX11" s="11">
        <f>-(AD11*AE11*AF11*AG11*AH11)/(4*(AE11+AF11))</f>
        <v>-41.36065573770492</v>
      </c>
      <c r="AY11" s="11" t="str">
        <f>IF(AE11=AG11,"N/A",(2*AX11)/(BE11-BD11))</f>
        <v>N/A</v>
      </c>
      <c r="AZ11" s="11">
        <f>IF(AE11=AG11,PI()/4,(1/2)*ATAN(AY11))</f>
        <v>0.7853981633974483</v>
      </c>
      <c r="BA11" s="11">
        <f>IF(AE11=AG11,45,(1/2)*ATAN(AY11)*(180/PI()))</f>
        <v>45</v>
      </c>
      <c r="BB11" s="11">
        <f>IF(AE11=AG11,1,TAN(BA11/(180/PI())))</f>
        <v>1</v>
      </c>
      <c r="BD11" s="11">
        <f>(1/3)*(AH11*(AG11-AM11)^3+AE11*AM11^3-AD11*(AM11-AH11)^3)</f>
        <v>69.73797707479508</v>
      </c>
      <c r="BE11" s="11">
        <f>(1/3)*(AH11*(AE11-AT11)^3+AG11*AT11^3-AF11*(AT11-AH11)^3)</f>
        <v>69.73797707479508</v>
      </c>
      <c r="BF11" s="11">
        <f>BD11*(SIN(AZ11))^2+BE11*(COS(AZ11))^2+AX11*SIN(2*AZ11)</f>
        <v>28.377321337090166</v>
      </c>
      <c r="BG11" s="11">
        <f>BD11*COS(AZ11)^2+BE11*SIN(AZ11)^2-AX11*SIN(2*AZ11)</f>
        <v>111.0986328125</v>
      </c>
      <c r="BH11" s="11"/>
      <c r="BI11" s="8">
        <f>SQRT(BD11/H11)</f>
        <v>2.469273065300866</v>
      </c>
      <c r="BJ11" s="11">
        <f>SQRT(BE11/H11)</f>
        <v>2.469273065300866</v>
      </c>
      <c r="BK11" s="11">
        <f>SQRT(BF11/H11)</f>
        <v>1.575143572939941</v>
      </c>
      <c r="BL11" s="11">
        <f>SQRT(BG11/H11)</f>
        <v>3.1166555258267903</v>
      </c>
      <c r="BM11" s="11"/>
      <c r="BN11" s="8">
        <f>BD11/(AG11-AM11)</f>
        <v>12.184795135159327</v>
      </c>
      <c r="BO11" s="11">
        <f>BE11/(AE11-AT11)</f>
        <v>12.184795135159327</v>
      </c>
      <c r="BP11" s="11"/>
      <c r="BQ11" s="8">
        <f>DF11</f>
        <v>2.967530098094366</v>
      </c>
      <c r="BR11" s="11">
        <f>DG11</f>
        <v>3.2196542372879273</v>
      </c>
      <c r="BS11" s="11">
        <f>DH11</f>
        <v>2.967530098094366</v>
      </c>
      <c r="BT11" s="11">
        <f>LARGE(BQ11:BS11,1)</f>
        <v>3.2196542372879273</v>
      </c>
      <c r="BU11" s="11">
        <f>BF11/BT11</f>
        <v>8.813779134555075</v>
      </c>
      <c r="BV11" s="11"/>
      <c r="BW11" s="8">
        <f>DI11</f>
        <v>5.656854249492381</v>
      </c>
      <c r="BX11" s="11">
        <f>DJ11</f>
        <v>5.656854249492381</v>
      </c>
      <c r="BY11" s="11">
        <f>LARGE(BW11:BX11,1)</f>
        <v>5.656854249492381</v>
      </c>
      <c r="BZ11" s="11">
        <f>BG11/BY11</f>
        <v>19.639649160568254</v>
      </c>
      <c r="CA11" s="11"/>
      <c r="CC11" s="11"/>
      <c r="CD11" s="11">
        <f>AZ11</f>
        <v>0.7853981633974483</v>
      </c>
      <c r="CE11" s="11">
        <f>CD11*(180/PI())</f>
        <v>45</v>
      </c>
      <c r="CF11" s="11">
        <f>(PI()/2)-CD11</f>
        <v>0.7853981633974483</v>
      </c>
      <c r="CG11" s="11">
        <f>CF11*(180/PI())</f>
        <v>45</v>
      </c>
      <c r="CH11" s="2" t="s">
        <v>13</v>
      </c>
      <c r="CI11" s="11">
        <f>CD11-(CK11+CN11)</f>
        <v>0.260669244114929</v>
      </c>
      <c r="CJ11" s="11">
        <f>CI11*(180/PI())</f>
        <v>14.935247536650802</v>
      </c>
      <c r="CK11" s="11">
        <f>ACOS((DD11^2+DC11^2-AH11^2)/(2*DD11*DC11))</f>
        <v>0.11792201826951887</v>
      </c>
      <c r="CL11" s="11">
        <f>CK11*(180/PI())</f>
        <v>6.756433958508018</v>
      </c>
      <c r="CM11" s="2" t="s">
        <v>13</v>
      </c>
      <c r="CN11" s="11">
        <f>ACOS((AT11^2+DD11^2-(AG11-AM11)^2)/(2*AT11*DD11))-CF11</f>
        <v>0.40680690101300043</v>
      </c>
      <c r="CO11" s="11">
        <f>CN11*(180/PI())</f>
        <v>23.30831850484118</v>
      </c>
      <c r="CP11" s="11">
        <f>ATAN(AT11/AM11)</f>
        <v>0.7853981633974483</v>
      </c>
      <c r="CQ11" s="11">
        <f>CP11*(180/PI())</f>
        <v>45</v>
      </c>
      <c r="CR11" s="11">
        <f>ACOS((DB11^2+DA11^2-AH11^2)/(2*DB11*DA11))</f>
        <v>0.11792201826951887</v>
      </c>
      <c r="CS11" s="11">
        <f>CR11*(180/PI())</f>
        <v>6.756433958508018</v>
      </c>
      <c r="CT11" s="2" t="s">
        <v>13</v>
      </c>
      <c r="CU11" s="11">
        <f>ACOS((DA11^2+AM11^2-(AE11-AT11)^2)/(2*DA11*AM11))-CD11</f>
        <v>0.40680690101300043</v>
      </c>
      <c r="CV11" s="11">
        <f>CU11*(180/PI())</f>
        <v>23.30831850484118</v>
      </c>
      <c r="CW11" s="2" t="s">
        <v>13</v>
      </c>
      <c r="CX11" s="11">
        <f>((PI()/2)-CD11)-(CU11+CR11)</f>
        <v>0.260669244114929</v>
      </c>
      <c r="CY11" s="11">
        <f>CX11*(180/PI())</f>
        <v>14.935247536650802</v>
      </c>
      <c r="DA11" s="11">
        <f>SQRT(AM11^2+(AE11-AT11)^2)</f>
        <v>6.159540883823192</v>
      </c>
      <c r="DB11" s="11">
        <f>SQRT((AM11-AH11)^2+(AE11-AT11)^2)</f>
        <v>5.923468990641882</v>
      </c>
      <c r="DC11" s="11">
        <f>SQRT((AG11-AM11)^2+(AT11-AH11)^2)</f>
        <v>5.923468990641882</v>
      </c>
      <c r="DD11" s="11">
        <f>SQRT((AG11-AM11)^2+AT11^2)</f>
        <v>6.159540883823192</v>
      </c>
      <c r="DE11" s="11">
        <f>SQRT(AM11^2+AT11^2)</f>
        <v>3.2196542372879273</v>
      </c>
      <c r="DF11" s="11">
        <f>DC11*SIN(CK11+CN11)</f>
        <v>2.967530098094366</v>
      </c>
      <c r="DG11" s="11">
        <f>DE11*SIN(CP11+CD11)</f>
        <v>3.2196542372879273</v>
      </c>
      <c r="DH11" s="11">
        <f>DB11*SIN(CU11+CR11)</f>
        <v>2.967530098094366</v>
      </c>
      <c r="DI11" s="11">
        <f>DD11*SIN(CF11+CI11+CK11)</f>
        <v>5.656854249492381</v>
      </c>
      <c r="DJ11" s="11">
        <f>DA11*SIN(CR11+CX11+CD11)</f>
        <v>5.656854249492381</v>
      </c>
      <c r="DK11" s="11"/>
      <c r="DL11" s="11"/>
      <c r="DM11" s="11"/>
      <c r="DN11" s="11"/>
      <c r="DO11" s="11"/>
      <c r="DP11" s="11"/>
      <c r="DQ11" s="11"/>
      <c r="DR11" s="11"/>
    </row>
    <row r="12" spans="1:122" ht="15">
      <c r="A12" s="1">
        <v>12</v>
      </c>
      <c r="B12" s="14" t="s">
        <v>116</v>
      </c>
      <c r="C12" s="15" t="s">
        <v>121</v>
      </c>
      <c r="D12" s="12">
        <v>8</v>
      </c>
      <c r="E12" s="12">
        <v>8</v>
      </c>
      <c r="F12" s="12">
        <v>0.625</v>
      </c>
      <c r="G12" s="8">
        <f>H12*490/144</f>
        <v>32.698567708333336</v>
      </c>
      <c r="H12" s="16">
        <f>AH12*(AD12+AG12)</f>
        <v>9.609375</v>
      </c>
      <c r="I12" s="8">
        <f>BD12</f>
        <v>59.428976415618656</v>
      </c>
      <c r="J12" s="11">
        <f>BN12</f>
        <v>10.301790327308861</v>
      </c>
      <c r="K12" s="11">
        <f>BI12</f>
        <v>2.4868612439184066</v>
      </c>
      <c r="L12" s="11">
        <f>AM12</f>
        <v>2.2311991869918697</v>
      </c>
      <c r="M12" s="11">
        <f>AO12</f>
        <v>5.768800813008131</v>
      </c>
      <c r="N12" s="8">
        <f>BE12</f>
        <v>59.428976415618656</v>
      </c>
      <c r="O12" s="11">
        <f>BO12</f>
        <v>10.301790327308861</v>
      </c>
      <c r="P12" s="11">
        <f>BJ12</f>
        <v>2.4868612439184066</v>
      </c>
      <c r="Q12" s="11">
        <f>AT12</f>
        <v>2.2311991869918697</v>
      </c>
      <c r="R12" s="11">
        <f>AV12</f>
        <v>5.768800813008131</v>
      </c>
      <c r="S12" s="8">
        <f>BF12</f>
        <v>24.052960155456056</v>
      </c>
      <c r="T12" s="11">
        <f>BU12</f>
        <v>7.622811684717052</v>
      </c>
      <c r="U12" s="11">
        <f>BK12</f>
        <v>1.5821100708674294</v>
      </c>
      <c r="V12" s="11">
        <f>BT12</f>
        <v>3.1553921505997256</v>
      </c>
      <c r="W12" s="8">
        <f>BG12</f>
        <v>94.80499267578125</v>
      </c>
      <c r="X12" s="11">
        <f>BZ12</f>
        <v>16.759313302846476</v>
      </c>
      <c r="Y12" s="11">
        <f>BL12</f>
        <v>3.141000703066885</v>
      </c>
      <c r="Z12" s="11">
        <f>BY12</f>
        <v>5.65685424949238</v>
      </c>
      <c r="AA12" s="11">
        <f>BA12</f>
        <v>45</v>
      </c>
      <c r="AB12" s="11">
        <f>BB12</f>
        <v>1</v>
      </c>
      <c r="AD12" s="8">
        <f>AE12-AH12</f>
        <v>7.375</v>
      </c>
      <c r="AE12" s="11">
        <f>E12</f>
        <v>8</v>
      </c>
      <c r="AF12" s="11">
        <f>AG12-AH12</f>
        <v>7.375</v>
      </c>
      <c r="AG12" s="11">
        <f>D12</f>
        <v>8</v>
      </c>
      <c r="AH12" s="11">
        <f>F12</f>
        <v>0.625</v>
      </c>
      <c r="AI12" s="8">
        <f>AG12*AH12</f>
        <v>5</v>
      </c>
      <c r="AJ12" s="11">
        <f>AG12/2</f>
        <v>4</v>
      </c>
      <c r="AK12" s="11">
        <f>AD12*AH12</f>
        <v>4.609375</v>
      </c>
      <c r="AL12" s="11">
        <f>AH12/2</f>
        <v>0.3125</v>
      </c>
      <c r="AM12" s="11">
        <f>(AI12*AJ12+AK12*AL12)/(AI12+AK12)</f>
        <v>2.2311991869918697</v>
      </c>
      <c r="AN12" s="11"/>
      <c r="AO12" s="11">
        <f>AG12-AM12</f>
        <v>5.768800813008131</v>
      </c>
      <c r="AP12" s="8">
        <f>AE12*AH12</f>
        <v>5</v>
      </c>
      <c r="AQ12" s="11">
        <f>AE12/2</f>
        <v>4</v>
      </c>
      <c r="AR12" s="11">
        <f>AF12*AH12</f>
        <v>4.609375</v>
      </c>
      <c r="AS12" s="11">
        <f>AH12/2</f>
        <v>0.3125</v>
      </c>
      <c r="AT12" s="11">
        <f>(AP12*AQ12+AR12*AS12)/(AP12+AR12)</f>
        <v>2.2311991869918697</v>
      </c>
      <c r="AU12" s="11"/>
      <c r="AV12" s="11">
        <f>AE12-AT12</f>
        <v>5.768800813008131</v>
      </c>
      <c r="AX12" s="11">
        <f>-(AD12*AE12*AF12*AG12*AH12)/(4*(AE12+AF12))</f>
        <v>-35.3760162601626</v>
      </c>
      <c r="AY12" s="11" t="str">
        <f>IF(AE12=AG12,"N/A",(2*AX12)/(BE12-BD12))</f>
        <v>N/A</v>
      </c>
      <c r="AZ12" s="11">
        <f>IF(AE12=AG12,PI()/4,(1/2)*ATAN(AY12))</f>
        <v>0.7853981633974483</v>
      </c>
      <c r="BA12" s="11">
        <f>IF(AE12=AG12,45,(1/2)*ATAN(AY12)*(180/PI()))</f>
        <v>45</v>
      </c>
      <c r="BB12" s="11">
        <f>IF(AE12=AG12,1,TAN(BA12/(180/PI())))</f>
        <v>1</v>
      </c>
      <c r="BD12" s="11">
        <f>(1/3)*(AH12*(AG12-AM12)^3+AE12*AM12^3-AD12*(AM12-AH12)^3)</f>
        <v>59.428976415618656</v>
      </c>
      <c r="BE12" s="11">
        <f>(1/3)*(AH12*(AE12-AT12)^3+AG12*AT12^3-AF12*(AT12-AH12)^3)</f>
        <v>59.428976415618656</v>
      </c>
      <c r="BF12" s="11">
        <f>BD12*(SIN(AZ12))^2+BE12*(COS(AZ12))^2+AX12*SIN(2*AZ12)</f>
        <v>24.052960155456056</v>
      </c>
      <c r="BG12" s="11">
        <f>BD12*COS(AZ12)^2+BE12*SIN(AZ12)^2-AX12*SIN(2*AZ12)</f>
        <v>94.80499267578125</v>
      </c>
      <c r="BH12" s="11"/>
      <c r="BI12" s="8">
        <f>SQRT(BD12/H12)</f>
        <v>2.4868612439184066</v>
      </c>
      <c r="BJ12" s="11">
        <f>SQRT(BE12/H12)</f>
        <v>2.4868612439184066</v>
      </c>
      <c r="BK12" s="11">
        <f>SQRT(BF12/H12)</f>
        <v>1.5821100708674294</v>
      </c>
      <c r="BL12" s="11">
        <f>SQRT(BG12/H12)</f>
        <v>3.141000703066885</v>
      </c>
      <c r="BM12" s="11"/>
      <c r="BN12" s="8">
        <f>BD12/(AG12-AM12)</f>
        <v>10.301790327308861</v>
      </c>
      <c r="BO12" s="11">
        <f>BE12/(AE12-AT12)</f>
        <v>10.301790327308861</v>
      </c>
      <c r="BP12" s="11"/>
      <c r="BQ12" s="8">
        <f>DF12</f>
        <v>2.9434038371342512</v>
      </c>
      <c r="BR12" s="11">
        <f>DG12</f>
        <v>3.1553921505997256</v>
      </c>
      <c r="BS12" s="11">
        <f>DH12</f>
        <v>2.9434038371342512</v>
      </c>
      <c r="BT12" s="11">
        <f>LARGE(BQ12:BS12,1)</f>
        <v>3.1553921505997256</v>
      </c>
      <c r="BU12" s="11">
        <f>BF12/BT12</f>
        <v>7.622811684717052</v>
      </c>
      <c r="BV12" s="11"/>
      <c r="BW12" s="8">
        <f>DI12</f>
        <v>5.65685424949238</v>
      </c>
      <c r="BX12" s="11">
        <f>DJ12</f>
        <v>5.65685424949238</v>
      </c>
      <c r="BY12" s="11">
        <f>LARGE(BW12:BX12,1)</f>
        <v>5.65685424949238</v>
      </c>
      <c r="BZ12" s="11">
        <f>BG12/BY12</f>
        <v>16.759313302846476</v>
      </c>
      <c r="CA12" s="11"/>
      <c r="CC12" s="11"/>
      <c r="CD12" s="11">
        <f>AZ12</f>
        <v>0.7853981633974483</v>
      </c>
      <c r="CE12" s="11">
        <f>CD12*(180/PI())</f>
        <v>45</v>
      </c>
      <c r="CF12" s="11">
        <f>(PI()/2)-CD12</f>
        <v>0.7853981633974483</v>
      </c>
      <c r="CG12" s="11">
        <f>CF12*(180/PI())</f>
        <v>45</v>
      </c>
      <c r="CH12" s="2" t="s">
        <v>13</v>
      </c>
      <c r="CI12" s="11">
        <f>CD12-(CK12+CN12)</f>
        <v>0.2715509591135352</v>
      </c>
      <c r="CJ12" s="11">
        <f>CI12*(180/PI())</f>
        <v>15.558723879935146</v>
      </c>
      <c r="CK12" s="11">
        <f>ACOS((DD12^2+DC12^2-AH12^2)/(2*DD12*DC12))</f>
        <v>0.09749849181350712</v>
      </c>
      <c r="CL12" s="11">
        <f>CK12*(180/PI())</f>
        <v>5.586252089804765</v>
      </c>
      <c r="CM12" s="2" t="s">
        <v>13</v>
      </c>
      <c r="CN12" s="11">
        <f>ACOS((AT12^2+DD12^2-(AG12-AM12)^2)/(2*AT12*DD12))-CF12</f>
        <v>0.41634871247040595</v>
      </c>
      <c r="CO12" s="11">
        <f>CN12*(180/PI())</f>
        <v>23.855024030260086</v>
      </c>
      <c r="CP12" s="11">
        <f>ATAN(AT12/AM12)</f>
        <v>0.7853981633974483</v>
      </c>
      <c r="CQ12" s="11">
        <f>CP12*(180/PI())</f>
        <v>45</v>
      </c>
      <c r="CR12" s="11">
        <f>ACOS((DB12^2+DA12^2-AH12^2)/(2*DB12*DA12))</f>
        <v>0.09749849181350712</v>
      </c>
      <c r="CS12" s="11">
        <f>CR12*(180/PI())</f>
        <v>5.586252089804765</v>
      </c>
      <c r="CT12" s="2" t="s">
        <v>13</v>
      </c>
      <c r="CU12" s="11">
        <f>ACOS((DA12^2+AM12^2-(AE12-AT12)^2)/(2*DA12*AM12))-CD12</f>
        <v>0.41634871247040595</v>
      </c>
      <c r="CV12" s="11">
        <f>CU12*(180/PI())</f>
        <v>23.855024030260086</v>
      </c>
      <c r="CW12" s="2" t="s">
        <v>13</v>
      </c>
      <c r="CX12" s="11">
        <f>((PI()/2)-CD12)-(CU12+CR12)</f>
        <v>0.2715509591135352</v>
      </c>
      <c r="CY12" s="11">
        <f>CX12*(180/PI())</f>
        <v>15.558723879935146</v>
      </c>
      <c r="DA12" s="11">
        <f>SQRT(AM12^2+(AE12-AT12)^2)</f>
        <v>6.1852496014466904</v>
      </c>
      <c r="DB12" s="11">
        <f>SQRT((AM12-AH12)^2+(AE12-AT12)^2)</f>
        <v>5.988233349532783</v>
      </c>
      <c r="DC12" s="11">
        <f>SQRT((AG12-AM12)^2+(AT12-AH12)^2)</f>
        <v>5.988233349532783</v>
      </c>
      <c r="DD12" s="11">
        <f>SQRT((AG12-AM12)^2+AT12^2)</f>
        <v>6.1852496014466904</v>
      </c>
      <c r="DE12" s="11">
        <f>SQRT(AM12^2+AT12^2)</f>
        <v>3.1553921505997256</v>
      </c>
      <c r="DF12" s="11">
        <f>DC12*SIN(CK12+CN12)</f>
        <v>2.9434038371342512</v>
      </c>
      <c r="DG12" s="11">
        <f>DE12*SIN(CP12+CD12)</f>
        <v>3.1553921505997256</v>
      </c>
      <c r="DH12" s="11">
        <f>DB12*SIN(CU12+CR12)</f>
        <v>2.9434038371342512</v>
      </c>
      <c r="DI12" s="11">
        <f>DD12*SIN(CF12+CI12+CK12)</f>
        <v>5.65685424949238</v>
      </c>
      <c r="DJ12" s="11">
        <f>DA12*SIN(CR12+CX12+CD12)</f>
        <v>5.65685424949238</v>
      </c>
      <c r="DK12" s="11"/>
      <c r="DL12" s="11"/>
      <c r="DM12" s="11"/>
      <c r="DN12" s="11"/>
      <c r="DO12" s="11"/>
      <c r="DP12" s="11"/>
      <c r="DQ12" s="11"/>
      <c r="DR12" s="11"/>
    </row>
    <row r="13" spans="1:122" ht="15">
      <c r="A13" s="5">
        <v>13</v>
      </c>
      <c r="B13" s="14" t="s">
        <v>116</v>
      </c>
      <c r="C13" s="15" t="s">
        <v>122</v>
      </c>
      <c r="D13" s="12">
        <v>8</v>
      </c>
      <c r="E13" s="12">
        <v>8</v>
      </c>
      <c r="F13" s="12">
        <v>0.5625</v>
      </c>
      <c r="G13" s="8">
        <f>H13*490/144</f>
        <v>29.54833984375</v>
      </c>
      <c r="H13" s="16">
        <f>AH13*(AD13+AG13)</f>
        <v>8.68359375</v>
      </c>
      <c r="I13" s="8">
        <f>BD13</f>
        <v>54.09202574139181</v>
      </c>
      <c r="J13" s="11">
        <f>BN13</f>
        <v>9.33969835200998</v>
      </c>
      <c r="K13" s="11">
        <f>BI13</f>
        <v>2.4958407677594403</v>
      </c>
      <c r="L13" s="11">
        <f>AM13</f>
        <v>2.2083755060728745</v>
      </c>
      <c r="M13" s="11">
        <f>AO13</f>
        <v>5.7916244939271255</v>
      </c>
      <c r="N13" s="8">
        <f>BE13</f>
        <v>54.09202574139181</v>
      </c>
      <c r="O13" s="11">
        <f>BO13</f>
        <v>9.33969835200998</v>
      </c>
      <c r="P13" s="11">
        <f>BJ13</f>
        <v>2.4958407677594403</v>
      </c>
      <c r="Q13" s="11">
        <f>AT13</f>
        <v>2.2083755060728745</v>
      </c>
      <c r="R13" s="11">
        <f>AV13</f>
        <v>5.7916244939271255</v>
      </c>
      <c r="S13" s="8">
        <f>BF13</f>
        <v>21.842784850703552</v>
      </c>
      <c r="T13" s="11">
        <f>BU13</f>
        <v>6.993910793457965</v>
      </c>
      <c r="U13" s="11">
        <f>BK13</f>
        <v>1.5860039160901844</v>
      </c>
      <c r="V13" s="11">
        <f>BT13</f>
        <v>3.1231145915008063</v>
      </c>
      <c r="W13" s="8">
        <f>BG13</f>
        <v>86.34126663208006</v>
      </c>
      <c r="X13" s="11">
        <f>BZ13</f>
        <v>15.263123782944898</v>
      </c>
      <c r="Y13" s="11">
        <f>BL13</f>
        <v>3.1532576574340805</v>
      </c>
      <c r="Z13" s="11">
        <f>BY13</f>
        <v>5.656854249492381</v>
      </c>
      <c r="AA13" s="11">
        <f>BA13</f>
        <v>45</v>
      </c>
      <c r="AB13" s="11">
        <f>BB13</f>
        <v>1</v>
      </c>
      <c r="AD13" s="8">
        <f>AE13-AH13</f>
        <v>7.4375</v>
      </c>
      <c r="AE13" s="11">
        <f>E13</f>
        <v>8</v>
      </c>
      <c r="AF13" s="11">
        <f>AG13-AH13</f>
        <v>7.4375</v>
      </c>
      <c r="AG13" s="11">
        <f>D13</f>
        <v>8</v>
      </c>
      <c r="AH13" s="11">
        <f>F13</f>
        <v>0.5625</v>
      </c>
      <c r="AI13" s="8">
        <f>AG13*AH13</f>
        <v>4.5</v>
      </c>
      <c r="AJ13" s="11">
        <f>AG13/2</f>
        <v>4</v>
      </c>
      <c r="AK13" s="11">
        <f>AD13*AH13</f>
        <v>4.18359375</v>
      </c>
      <c r="AL13" s="11">
        <f>AH13/2</f>
        <v>0.28125</v>
      </c>
      <c r="AM13" s="11">
        <f>(AI13*AJ13+AK13*AL13)/(AI13+AK13)</f>
        <v>2.2083755060728745</v>
      </c>
      <c r="AN13" s="11"/>
      <c r="AO13" s="11">
        <f>AG13-AM13</f>
        <v>5.7916244939271255</v>
      </c>
      <c r="AP13" s="8">
        <f>AE13*AH13</f>
        <v>4.5</v>
      </c>
      <c r="AQ13" s="11">
        <f>AE13/2</f>
        <v>4</v>
      </c>
      <c r="AR13" s="11">
        <f>AF13*AH13</f>
        <v>4.18359375</v>
      </c>
      <c r="AS13" s="11">
        <f>AH13/2</f>
        <v>0.28125</v>
      </c>
      <c r="AT13" s="11">
        <f>(AP13*AQ13+AR13*AS13)/(AP13+AR13)</f>
        <v>2.2083755060728745</v>
      </c>
      <c r="AU13" s="11"/>
      <c r="AV13" s="11">
        <f>AE13-AT13</f>
        <v>5.7916244939271255</v>
      </c>
      <c r="AX13" s="11">
        <f>-(AD13*AE13*AF13*AG13*AH13)/(4*(AE13+AF13))</f>
        <v>-32.249240890688256</v>
      </c>
      <c r="AY13" s="11" t="str">
        <f>IF(AE13=AG13,"N/A",(2*AX13)/(BE13-BD13))</f>
        <v>N/A</v>
      </c>
      <c r="AZ13" s="11">
        <f>IF(AE13=AG13,PI()/4,(1/2)*ATAN(AY13))</f>
        <v>0.7853981633974483</v>
      </c>
      <c r="BA13" s="11">
        <f>IF(AE13=AG13,45,(1/2)*ATAN(AY13)*(180/PI()))</f>
        <v>45</v>
      </c>
      <c r="BB13" s="11">
        <f>IF(AE13=AG13,1,TAN(BA13/(180/PI())))</f>
        <v>1</v>
      </c>
      <c r="BD13" s="11">
        <f>(1/3)*(AH13*(AG13-AM13)^3+AE13*AM13^3-AD13*(AM13-AH13)^3)</f>
        <v>54.09202574139181</v>
      </c>
      <c r="BE13" s="11">
        <f>(1/3)*(AH13*(AE13-AT13)^3+AG13*AT13^3-AF13*(AT13-AH13)^3)</f>
        <v>54.09202574139181</v>
      </c>
      <c r="BF13" s="11">
        <f>BD13*(SIN(AZ13))^2+BE13*(COS(AZ13))^2+AX13*SIN(2*AZ13)</f>
        <v>21.842784850703552</v>
      </c>
      <c r="BG13" s="11">
        <f>BD13*COS(AZ13)^2+BE13*SIN(AZ13)^2-AX13*SIN(2*AZ13)</f>
        <v>86.34126663208006</v>
      </c>
      <c r="BH13" s="11"/>
      <c r="BI13" s="8">
        <f>SQRT(BD13/H13)</f>
        <v>2.4958407677594403</v>
      </c>
      <c r="BJ13" s="11">
        <f>SQRT(BE13/H13)</f>
        <v>2.4958407677594403</v>
      </c>
      <c r="BK13" s="11">
        <f>SQRT(BF13/H13)</f>
        <v>1.5860039160901844</v>
      </c>
      <c r="BL13" s="11">
        <f>SQRT(BG13/H13)</f>
        <v>3.1532576574340805</v>
      </c>
      <c r="BM13" s="11"/>
      <c r="BN13" s="8">
        <f>BD13/(AG13-AM13)</f>
        <v>9.33969835200998</v>
      </c>
      <c r="BO13" s="11">
        <f>BE13/(AE13-AT13)</f>
        <v>9.33969835200998</v>
      </c>
      <c r="BP13" s="11"/>
      <c r="BQ13" s="8">
        <f>DF13</f>
        <v>2.9314872224090127</v>
      </c>
      <c r="BR13" s="11">
        <f>DG13</f>
        <v>3.1231145915008063</v>
      </c>
      <c r="BS13" s="11">
        <f>DH13</f>
        <v>2.9314872224090127</v>
      </c>
      <c r="BT13" s="11">
        <f>LARGE(BQ13:BS13,1)</f>
        <v>3.1231145915008063</v>
      </c>
      <c r="BU13" s="11">
        <f>BF13/BT13</f>
        <v>6.993910793457965</v>
      </c>
      <c r="BV13" s="11"/>
      <c r="BW13" s="8">
        <f>DI13</f>
        <v>5.656854249492381</v>
      </c>
      <c r="BX13" s="11">
        <f>DJ13</f>
        <v>5.656854249492381</v>
      </c>
      <c r="BY13" s="11">
        <f>LARGE(BW13:BX13,1)</f>
        <v>5.656854249492381</v>
      </c>
      <c r="BZ13" s="11">
        <f>BG13/BY13</f>
        <v>15.263123782944898</v>
      </c>
      <c r="CA13" s="11"/>
      <c r="CC13" s="11"/>
      <c r="CD13" s="11">
        <f>AZ13</f>
        <v>0.7853981633974483</v>
      </c>
      <c r="CE13" s="11">
        <f>CD13*(180/PI())</f>
        <v>45</v>
      </c>
      <c r="CF13" s="11">
        <f>(PI()/2)-CD13</f>
        <v>0.7853981633974483</v>
      </c>
      <c r="CG13" s="11">
        <f>CF13*(180/PI())</f>
        <v>45</v>
      </c>
      <c r="CH13" s="2" t="s">
        <v>13</v>
      </c>
      <c r="CI13" s="11">
        <f>CD13-(CK13+CN13)</f>
        <v>0.2768824566646131</v>
      </c>
      <c r="CJ13" s="11">
        <f>CI13*(180/PI())</f>
        <v>15.864196188096242</v>
      </c>
      <c r="CK13" s="11">
        <f>ACOS((DD13^2+DC13^2-AH13^2)/(2*DD13*DC13))</f>
        <v>0.08740441376836006</v>
      </c>
      <c r="CL13" s="11">
        <f>CK13*(180/PI())</f>
        <v>5.007904019742175</v>
      </c>
      <c r="CM13" s="2" t="s">
        <v>13</v>
      </c>
      <c r="CN13" s="11">
        <f>ACOS((AT13^2+DD13^2-(AG13-AM13)^2)/(2*AT13*DD13))-CF13</f>
        <v>0.42111129296447514</v>
      </c>
      <c r="CO13" s="11">
        <f>CN13*(180/PI())</f>
        <v>24.127899792161582</v>
      </c>
      <c r="CP13" s="11">
        <f>ATAN(AT13/AM13)</f>
        <v>0.7853981633974483</v>
      </c>
      <c r="CQ13" s="11">
        <f>CP13*(180/PI())</f>
        <v>45</v>
      </c>
      <c r="CR13" s="11">
        <f>ACOS((DB13^2+DA13^2-AH13^2)/(2*DB13*DA13))</f>
        <v>0.08740441376836006</v>
      </c>
      <c r="CS13" s="11">
        <f>CR13*(180/PI())</f>
        <v>5.007904019742175</v>
      </c>
      <c r="CT13" s="2" t="s">
        <v>13</v>
      </c>
      <c r="CU13" s="11">
        <f>ACOS((DA13^2+AM13^2-(AE13-AT13)^2)/(2*DA13*AM13))-CD13</f>
        <v>0.42111129296447514</v>
      </c>
      <c r="CV13" s="11">
        <f>CU13*(180/PI())</f>
        <v>24.127899792161582</v>
      </c>
      <c r="CW13" s="2" t="s">
        <v>13</v>
      </c>
      <c r="CX13" s="11">
        <f>((PI()/2)-CD13)-(CU13+CR13)</f>
        <v>0.2768824566646131</v>
      </c>
      <c r="CY13" s="11">
        <f>CX13*(180/PI())</f>
        <v>15.864196188096242</v>
      </c>
      <c r="DA13" s="11">
        <f>SQRT(AM13^2+(AE13-AT13)^2)</f>
        <v>6.198373710456579</v>
      </c>
      <c r="DB13" s="11">
        <f>SQRT((AM13-AH13)^2+(AE13-AT13)^2)</f>
        <v>6.020948468484618</v>
      </c>
      <c r="DC13" s="11">
        <f>SQRT((AG13-AM13)^2+(AT13-AH13)^2)</f>
        <v>6.020948468484618</v>
      </c>
      <c r="DD13" s="11">
        <f>SQRT((AG13-AM13)^2+AT13^2)</f>
        <v>6.198373710456579</v>
      </c>
      <c r="DE13" s="11">
        <f>SQRT(AM13^2+AT13^2)</f>
        <v>3.1231145915008063</v>
      </c>
      <c r="DF13" s="11">
        <f>DC13*SIN(CK13+CN13)</f>
        <v>2.9314872224090127</v>
      </c>
      <c r="DG13" s="11">
        <f>DE13*SIN(CP13+CD13)</f>
        <v>3.1231145915008063</v>
      </c>
      <c r="DH13" s="11">
        <f>DB13*SIN(CU13+CR13)</f>
        <v>2.9314872224090127</v>
      </c>
      <c r="DI13" s="11">
        <f>DD13*SIN(CF13+CI13+CK13)</f>
        <v>5.656854249492381</v>
      </c>
      <c r="DJ13" s="11">
        <f>DA13*SIN(CR13+CX13+CD13)</f>
        <v>5.656854249492381</v>
      </c>
      <c r="DK13" s="11"/>
      <c r="DL13" s="11"/>
      <c r="DM13" s="11"/>
      <c r="DN13" s="11"/>
      <c r="DO13" s="11"/>
      <c r="DP13" s="11"/>
      <c r="DQ13" s="11"/>
      <c r="DR13" s="11"/>
    </row>
    <row r="14" spans="1:122" ht="15">
      <c r="A14" s="1">
        <v>14</v>
      </c>
      <c r="B14" s="14" t="s">
        <v>116</v>
      </c>
      <c r="C14" s="15" t="s">
        <v>123</v>
      </c>
      <c r="D14" s="12">
        <v>8</v>
      </c>
      <c r="E14" s="12">
        <v>8</v>
      </c>
      <c r="F14" s="12">
        <v>0.5</v>
      </c>
      <c r="G14" s="8">
        <f>H14*490/144</f>
        <v>26.37152777777778</v>
      </c>
      <c r="H14" s="16">
        <f>AH14*(AD14+AG14)</f>
        <v>7.75</v>
      </c>
      <c r="I14" s="8">
        <f>BD14</f>
        <v>48.62920026881719</v>
      </c>
      <c r="J14" s="11">
        <f>BN14</f>
        <v>8.363413083680072</v>
      </c>
      <c r="K14" s="11">
        <f>BI14</f>
        <v>2.5049422186064607</v>
      </c>
      <c r="L14" s="11">
        <f>AM14</f>
        <v>2.185483870967742</v>
      </c>
      <c r="M14" s="11">
        <f>AO14</f>
        <v>5.814516129032258</v>
      </c>
      <c r="N14" s="8">
        <f>BE14</f>
        <v>48.62920026881719</v>
      </c>
      <c r="O14" s="11">
        <f>BO14</f>
        <v>8.363413083680072</v>
      </c>
      <c r="P14" s="11">
        <f>BJ14</f>
        <v>2.5049422186064607</v>
      </c>
      <c r="Q14" s="11">
        <f>AT14</f>
        <v>2.185483870967742</v>
      </c>
      <c r="R14" s="11">
        <f>AV14</f>
        <v>5.814516129032258</v>
      </c>
      <c r="S14" s="8">
        <f>BF14</f>
        <v>19.596942204301065</v>
      </c>
      <c r="T14" s="11">
        <f>BU14</f>
        <v>6.340532139020606</v>
      </c>
      <c r="U14" s="11">
        <f>BK14</f>
        <v>1.5901690802492616</v>
      </c>
      <c r="V14" s="11">
        <f>BT14</f>
        <v>3.090740930670232</v>
      </c>
      <c r="W14" s="8">
        <f>BG14</f>
        <v>77.66145833333331</v>
      </c>
      <c r="X14" s="11">
        <f>BZ14</f>
        <v>13.728735956084124</v>
      </c>
      <c r="Y14" s="11">
        <f>BL14</f>
        <v>3.165569985537096</v>
      </c>
      <c r="Z14" s="11">
        <f>BY14</f>
        <v>5.656854249492381</v>
      </c>
      <c r="AA14" s="11">
        <f>BA14</f>
        <v>45</v>
      </c>
      <c r="AB14" s="11">
        <f>BB14</f>
        <v>1</v>
      </c>
      <c r="AD14" s="8">
        <f>AE14-AH14</f>
        <v>7.5</v>
      </c>
      <c r="AE14" s="11">
        <f>E14</f>
        <v>8</v>
      </c>
      <c r="AF14" s="11">
        <f>AG14-AH14</f>
        <v>7.5</v>
      </c>
      <c r="AG14" s="11">
        <f>D14</f>
        <v>8</v>
      </c>
      <c r="AH14" s="11">
        <f>F14</f>
        <v>0.5</v>
      </c>
      <c r="AI14" s="8">
        <f>AG14*AH14</f>
        <v>4</v>
      </c>
      <c r="AJ14" s="11">
        <f>AG14/2</f>
        <v>4</v>
      </c>
      <c r="AK14" s="11">
        <f>AD14*AH14</f>
        <v>3.75</v>
      </c>
      <c r="AL14" s="11">
        <f>AH14/2</f>
        <v>0.25</v>
      </c>
      <c r="AM14" s="11">
        <f>(AI14*AJ14+AK14*AL14)/(AI14+AK14)</f>
        <v>2.185483870967742</v>
      </c>
      <c r="AN14" s="11"/>
      <c r="AO14" s="11">
        <f>AG14-AM14</f>
        <v>5.814516129032258</v>
      </c>
      <c r="AP14" s="8">
        <f>AE14*AH14</f>
        <v>4</v>
      </c>
      <c r="AQ14" s="11">
        <f>AE14/2</f>
        <v>4</v>
      </c>
      <c r="AR14" s="11">
        <f>AF14*AH14</f>
        <v>3.75</v>
      </c>
      <c r="AS14" s="11">
        <f>AH14/2</f>
        <v>0.25</v>
      </c>
      <c r="AT14" s="11">
        <f>(AP14*AQ14+AR14*AS14)/(AP14+AR14)</f>
        <v>2.185483870967742</v>
      </c>
      <c r="AU14" s="11"/>
      <c r="AV14" s="11">
        <f>AE14-AT14</f>
        <v>5.814516129032258</v>
      </c>
      <c r="AX14" s="11">
        <f>-(AD14*AE14*AF14*AG14*AH14)/(4*(AE14+AF14))</f>
        <v>-29.032258064516128</v>
      </c>
      <c r="AY14" s="11" t="str">
        <f>IF(AE14=AG14,"N/A",(2*AX14)/(BE14-BD14))</f>
        <v>N/A</v>
      </c>
      <c r="AZ14" s="11">
        <f>IF(AE14=AG14,PI()/4,(1/2)*ATAN(AY14))</f>
        <v>0.7853981633974483</v>
      </c>
      <c r="BA14" s="11">
        <f>IF(AE14=AG14,45,(1/2)*ATAN(AY14)*(180/PI()))</f>
        <v>45</v>
      </c>
      <c r="BB14" s="11">
        <f>IF(AE14=AG14,1,TAN(BA14/(180/PI())))</f>
        <v>1</v>
      </c>
      <c r="BD14" s="11">
        <f>(1/3)*(AH14*(AG14-AM14)^3+AE14*AM14^3-AD14*(AM14-AH14)^3)</f>
        <v>48.62920026881719</v>
      </c>
      <c r="BE14" s="11">
        <f>(1/3)*(AH14*(AE14-AT14)^3+AG14*AT14^3-AF14*(AT14-AH14)^3)</f>
        <v>48.62920026881719</v>
      </c>
      <c r="BF14" s="11">
        <f>BD14*(SIN(AZ14))^2+BE14*(COS(AZ14))^2+AX14*SIN(2*AZ14)</f>
        <v>19.596942204301065</v>
      </c>
      <c r="BG14" s="11">
        <f>BD14*COS(AZ14)^2+BE14*SIN(AZ14)^2-AX14*SIN(2*AZ14)</f>
        <v>77.66145833333331</v>
      </c>
      <c r="BH14" s="11"/>
      <c r="BI14" s="8">
        <f>SQRT(BD14/H14)</f>
        <v>2.5049422186064607</v>
      </c>
      <c r="BJ14" s="11">
        <f>SQRT(BE14/H14)</f>
        <v>2.5049422186064607</v>
      </c>
      <c r="BK14" s="11">
        <f>SQRT(BF14/H14)</f>
        <v>1.5901690802492616</v>
      </c>
      <c r="BL14" s="11">
        <f>SQRT(BG14/H14)</f>
        <v>3.165569985537096</v>
      </c>
      <c r="BM14" s="11"/>
      <c r="BN14" s="8">
        <f>BD14/(AG14-AM14)</f>
        <v>8.363413083680072</v>
      </c>
      <c r="BO14" s="11">
        <f>BE14/(AE14-AT14)</f>
        <v>8.363413083680072</v>
      </c>
      <c r="BP14" s="11"/>
      <c r="BQ14" s="8">
        <f>DF14</f>
        <v>2.919666709415423</v>
      </c>
      <c r="BR14" s="11">
        <f>DG14</f>
        <v>3.090740930670232</v>
      </c>
      <c r="BS14" s="11">
        <f>DH14</f>
        <v>2.919666709415423</v>
      </c>
      <c r="BT14" s="11">
        <f>LARGE(BQ14:BS14,1)</f>
        <v>3.090740930670232</v>
      </c>
      <c r="BU14" s="11">
        <f>BF14/BT14</f>
        <v>6.340532139020606</v>
      </c>
      <c r="BV14" s="11"/>
      <c r="BW14" s="8">
        <f>DI14</f>
        <v>5.656854249492381</v>
      </c>
      <c r="BX14" s="11">
        <f>DJ14</f>
        <v>5.656854249492381</v>
      </c>
      <c r="BY14" s="11">
        <f>LARGE(BW14:BX14,1)</f>
        <v>5.656854249492381</v>
      </c>
      <c r="BZ14" s="11">
        <f>BG14/BY14</f>
        <v>13.728735956084124</v>
      </c>
      <c r="CA14" s="11"/>
      <c r="CC14" s="11"/>
      <c r="CD14" s="11">
        <f>AZ14</f>
        <v>0.7853981633974483</v>
      </c>
      <c r="CE14" s="11">
        <f>CD14*(180/PI())</f>
        <v>45</v>
      </c>
      <c r="CF14" s="11">
        <f>(PI()/2)-CD14</f>
        <v>0.7853981633974483</v>
      </c>
      <c r="CG14" s="11">
        <f>CF14*(180/PI())</f>
        <v>45</v>
      </c>
      <c r="CH14" s="2" t="s">
        <v>13</v>
      </c>
      <c r="CI14" s="11">
        <f>CD14-(CK14+CN14)</f>
        <v>0.28214227504170997</v>
      </c>
      <c r="CJ14" s="11">
        <f>CI14*(180/PI())</f>
        <v>16.165561582109245</v>
      </c>
      <c r="CK14" s="11">
        <f>ACOS((DD14^2+DC14^2-AH14^2)/(2*DD14*DC14))</f>
        <v>0.07738815803663246</v>
      </c>
      <c r="CL14" s="11">
        <f>CK14*(180/PI())</f>
        <v>4.434014839790463</v>
      </c>
      <c r="CM14" s="2" t="s">
        <v>13</v>
      </c>
      <c r="CN14" s="11">
        <f>ACOS((AT14^2+DD14^2-(AG14-AM14)^2)/(2*AT14*DD14))-CF14</f>
        <v>0.42586773031910585</v>
      </c>
      <c r="CO14" s="11">
        <f>CN14*(180/PI())</f>
        <v>24.40042357810029</v>
      </c>
      <c r="CP14" s="11">
        <f>ATAN(AT14/AM14)</f>
        <v>0.7853981633974483</v>
      </c>
      <c r="CQ14" s="11">
        <f>CP14*(180/PI())</f>
        <v>45</v>
      </c>
      <c r="CR14" s="11">
        <f>ACOS((DB14^2+DA14^2-AH14^2)/(2*DB14*DA14))</f>
        <v>0.07738815803663246</v>
      </c>
      <c r="CS14" s="11">
        <f>CR14*(180/PI())</f>
        <v>4.434014839790463</v>
      </c>
      <c r="CT14" s="2" t="s">
        <v>13</v>
      </c>
      <c r="CU14" s="11">
        <f>ACOS((DA14^2+AM14^2-(AE14-AT14)^2)/(2*DA14*AM14))-CD14</f>
        <v>0.42586773031910585</v>
      </c>
      <c r="CV14" s="11">
        <f>CU14*(180/PI())</f>
        <v>24.40042357810029</v>
      </c>
      <c r="CW14" s="2" t="s">
        <v>13</v>
      </c>
      <c r="CX14" s="11">
        <f>((PI()/2)-CD14)-(CU14+CR14)</f>
        <v>0.28214227504170997</v>
      </c>
      <c r="CY14" s="11">
        <f>CX14*(180/PI())</f>
        <v>16.165561582109245</v>
      </c>
      <c r="DA14" s="11">
        <f>SQRT(AM14^2+(AE14-AT14)^2)</f>
        <v>6.211677516181633</v>
      </c>
      <c r="DB14" s="11">
        <f>SQRT((AM14-AH14)^2+(AE14-AT14)^2)</f>
        <v>6.053879226914647</v>
      </c>
      <c r="DC14" s="11">
        <f>SQRT((AG14-AM14)^2+(AT14-AH14)^2)</f>
        <v>6.053879226914647</v>
      </c>
      <c r="DD14" s="11">
        <f>SQRT((AG14-AM14)^2+AT14^2)</f>
        <v>6.211677516181633</v>
      </c>
      <c r="DE14" s="11">
        <f>SQRT(AM14^2+AT14^2)</f>
        <v>3.090740930670232</v>
      </c>
      <c r="DF14" s="11">
        <f>DC14*SIN(CK14+CN14)</f>
        <v>2.919666709415423</v>
      </c>
      <c r="DG14" s="11">
        <f>DE14*SIN(CP14+CD14)</f>
        <v>3.090740930670232</v>
      </c>
      <c r="DH14" s="11">
        <f>DB14*SIN(CU14+CR14)</f>
        <v>2.919666709415423</v>
      </c>
      <c r="DI14" s="11">
        <f>DD14*SIN(CF14+CI14+CK14)</f>
        <v>5.656854249492381</v>
      </c>
      <c r="DJ14" s="11">
        <f>DA14*SIN(CR14+CX14+CD14)</f>
        <v>5.656854249492381</v>
      </c>
      <c r="DK14" s="11"/>
      <c r="DL14" s="11"/>
      <c r="DM14" s="11"/>
      <c r="DN14" s="11"/>
      <c r="DO14" s="11"/>
      <c r="DP14" s="11"/>
      <c r="DQ14" s="11"/>
      <c r="DR14" s="11"/>
    </row>
    <row r="15" spans="1:122" ht="15">
      <c r="A15" s="5">
        <v>15</v>
      </c>
      <c r="B15" s="14" t="s">
        <v>109</v>
      </c>
      <c r="C15" s="15" t="s">
        <v>124</v>
      </c>
      <c r="D15" s="12">
        <v>8</v>
      </c>
      <c r="E15" s="12">
        <v>6</v>
      </c>
      <c r="F15" s="12">
        <v>1</v>
      </c>
      <c r="G15" s="8">
        <f>H15*490/144</f>
        <v>44.236111111111114</v>
      </c>
      <c r="H15" s="16">
        <f>AH15*(AD15+AG15)</f>
        <v>13</v>
      </c>
      <c r="I15" s="8">
        <f>BD15</f>
        <v>80.77564102564102</v>
      </c>
      <c r="J15" s="11">
        <f>BN15</f>
        <v>15.109112709832132</v>
      </c>
      <c r="K15" s="11">
        <f>BI15</f>
        <v>2.4926914867520673</v>
      </c>
      <c r="L15" s="11">
        <f>AM15</f>
        <v>2.6538461538461537</v>
      </c>
      <c r="M15" s="11">
        <f>AO15</f>
        <v>5.346153846153847</v>
      </c>
      <c r="N15" s="8">
        <f>BE15</f>
        <v>38.775641025641036</v>
      </c>
      <c r="O15" s="11">
        <f>BO15</f>
        <v>8.921828908554573</v>
      </c>
      <c r="P15" s="11">
        <f>BJ15</f>
        <v>1.7270615557521403</v>
      </c>
      <c r="Q15" s="11">
        <f>AT15</f>
        <v>1.6538461538461537</v>
      </c>
      <c r="R15" s="11">
        <f>AV15</f>
        <v>4.346153846153847</v>
      </c>
      <c r="S15" s="8">
        <f>BF15</f>
        <v>21.242707290347525</v>
      </c>
      <c r="T15" s="11">
        <f>BU15</f>
        <v>7.008338575065288</v>
      </c>
      <c r="U15" s="11">
        <f>BK15</f>
        <v>1.2783013756347952</v>
      </c>
      <c r="V15" s="11">
        <f>BT15</f>
        <v>3.0310617934364896</v>
      </c>
      <c r="W15" s="8">
        <f>BG15</f>
        <v>98.30857476093453</v>
      </c>
      <c r="X15" s="11">
        <f>BZ15</f>
        <v>17.914456566793067</v>
      </c>
      <c r="Y15" s="11">
        <f>BL15</f>
        <v>2.7499451010035503</v>
      </c>
      <c r="Z15" s="11">
        <f>BY15</f>
        <v>5.48766714716667</v>
      </c>
      <c r="AA15" s="11">
        <f>BA15</f>
        <v>28.488066222101683</v>
      </c>
      <c r="AB15" s="11">
        <f>BB15</f>
        <v>0.5426860441876563</v>
      </c>
      <c r="AD15" s="8">
        <f>AE15-AH15</f>
        <v>5</v>
      </c>
      <c r="AE15" s="11">
        <f>E15</f>
        <v>6</v>
      </c>
      <c r="AF15" s="11">
        <f>AG15-AH15</f>
        <v>7</v>
      </c>
      <c r="AG15" s="11">
        <f>D15</f>
        <v>8</v>
      </c>
      <c r="AH15" s="11">
        <f>F15</f>
        <v>1</v>
      </c>
      <c r="AI15" s="8">
        <f>AG15*AH15</f>
        <v>8</v>
      </c>
      <c r="AJ15" s="11">
        <f>AG15/2</f>
        <v>4</v>
      </c>
      <c r="AK15" s="11">
        <f>AD15*AH15</f>
        <v>5</v>
      </c>
      <c r="AL15" s="11">
        <f>AH15/2</f>
        <v>0.5</v>
      </c>
      <c r="AM15" s="11">
        <f>(AI15*AJ15+AK15*AL15)/(AI15+AK15)</f>
        <v>2.6538461538461537</v>
      </c>
      <c r="AN15" s="11"/>
      <c r="AO15" s="11">
        <f>AG15-AM15</f>
        <v>5.346153846153847</v>
      </c>
      <c r="AP15" s="8">
        <f>AE15*AH15</f>
        <v>6</v>
      </c>
      <c r="AQ15" s="11">
        <f>AE15/2</f>
        <v>3</v>
      </c>
      <c r="AR15" s="11">
        <f>AF15*AH15</f>
        <v>7</v>
      </c>
      <c r="AS15" s="11">
        <f>AH15/2</f>
        <v>0.5</v>
      </c>
      <c r="AT15" s="11">
        <f>(AP15*AQ15+AR15*AS15)/(AP15+AR15)</f>
        <v>1.6538461538461537</v>
      </c>
      <c r="AU15" s="11"/>
      <c r="AV15" s="11">
        <f>AE15-AT15</f>
        <v>4.346153846153847</v>
      </c>
      <c r="AX15" s="11">
        <f>-(AD15*AE15*AF15*AG15*AH15)/(4*(AE15+AF15))</f>
        <v>-32.30769230769231</v>
      </c>
      <c r="AY15" s="11">
        <f>IF(AE15=AG15,"N/A",(2*AX15)/(BE15-BD15))</f>
        <v>1.538461538461539</v>
      </c>
      <c r="AZ15" s="11">
        <f>IF(AE15=AG15,PI()/4,(1/2)*ATAN(AY15))</f>
        <v>0.4972105531018565</v>
      </c>
      <c r="BA15" s="11">
        <f>IF(AE15=AG15,45,(1/2)*ATAN(AY15)*(180/PI()))</f>
        <v>28.488066222101683</v>
      </c>
      <c r="BB15" s="11">
        <f>IF(AE15=AG15,1,TAN(BA15/(180/PI())))</f>
        <v>0.5426860441876563</v>
      </c>
      <c r="BD15" s="11">
        <f>(1/3)*(AH15*(AG15-AM15)^3+AE15*AM15^3-AD15*(AM15-AH15)^3)</f>
        <v>80.77564102564102</v>
      </c>
      <c r="BE15" s="11">
        <f>(1/3)*(AH15*(AE15-AT15)^3+AG15*AT15^3-AF15*(AT15-AH15)^3)</f>
        <v>38.775641025641036</v>
      </c>
      <c r="BF15" s="11">
        <f>BD15*(SIN(AZ15))^2+BE15*(COS(AZ15))^2+AX15*SIN(2*AZ15)</f>
        <v>21.242707290347525</v>
      </c>
      <c r="BG15" s="11">
        <f>BD15*COS(AZ15)^2+BE15*SIN(AZ15)^2-AX15*SIN(2*AZ15)</f>
        <v>98.30857476093453</v>
      </c>
      <c r="BH15" s="11"/>
      <c r="BI15" s="8">
        <f>SQRT(BD15/H15)</f>
        <v>2.4926914867520673</v>
      </c>
      <c r="BJ15" s="11">
        <f>SQRT(BE15/H15)</f>
        <v>1.7270615557521403</v>
      </c>
      <c r="BK15" s="11">
        <f>SQRT(BF15/H15)</f>
        <v>1.2783013756347952</v>
      </c>
      <c r="BL15" s="11">
        <f>SQRT(BG15/H15)</f>
        <v>2.7499451010035503</v>
      </c>
      <c r="BM15" s="11"/>
      <c r="BN15" s="8">
        <f>BD15/(AG15-AM15)</f>
        <v>15.109112709832132</v>
      </c>
      <c r="BO15" s="11">
        <f>BE15/(AE15-AT15)</f>
        <v>8.921828908554573</v>
      </c>
      <c r="BP15" s="11"/>
      <c r="BQ15" s="8">
        <f>DF15</f>
        <v>1.9753093497581722</v>
      </c>
      <c r="BR15" s="11">
        <f>DG15</f>
        <v>2.719412781172425</v>
      </c>
      <c r="BS15" s="11">
        <f>DH15</f>
        <v>3.0310617934364896</v>
      </c>
      <c r="BT15" s="11">
        <f>LARGE(BQ15:BS15,1)</f>
        <v>3.0310617934364896</v>
      </c>
      <c r="BU15" s="11">
        <f>BF15/BT15</f>
        <v>7.008338575065288</v>
      </c>
      <c r="BV15" s="11"/>
      <c r="BW15" s="8">
        <f>DI15</f>
        <v>5.48766714716667</v>
      </c>
      <c r="BX15" s="11">
        <f>DJ15</f>
        <v>4.405518916522135</v>
      </c>
      <c r="BY15" s="11">
        <f>LARGE(BW15:BX15,1)</f>
        <v>5.48766714716667</v>
      </c>
      <c r="BZ15" s="11">
        <f>BG15/BY15</f>
        <v>17.914456566793067</v>
      </c>
      <c r="CA15" s="11"/>
      <c r="CC15" s="11"/>
      <c r="CD15" s="11">
        <f>AZ15</f>
        <v>0.4972105531018565</v>
      </c>
      <c r="CE15" s="11">
        <f>CD15*(180/PI())</f>
        <v>28.488066222101683</v>
      </c>
      <c r="CF15" s="11">
        <f>(PI()/2)-CD15</f>
        <v>1.07358577369304</v>
      </c>
      <c r="CG15" s="11">
        <f>CF15*(180/PI())</f>
        <v>61.51193377789832</v>
      </c>
      <c r="CH15" s="2" t="s">
        <v>13</v>
      </c>
      <c r="CI15" s="11">
        <f>CD15-(CK15+CN15)</f>
        <v>0.1216977820230965</v>
      </c>
      <c r="CJ15" s="11">
        <f>CI15*(180/PI())</f>
        <v>6.972769286026491</v>
      </c>
      <c r="CK15" s="11">
        <f>ACOS((DD15^2+DC15^2-AH15^2)/(2*DD15*DC15))</f>
        <v>0.17831706553175297</v>
      </c>
      <c r="CL15" s="11">
        <f>CK15*(180/PI())</f>
        <v>10.216815270127169</v>
      </c>
      <c r="CM15" s="2" t="s">
        <v>13</v>
      </c>
      <c r="CN15" s="11">
        <f>ACOS((AT15^2+DD15^2-(AG15-AM15)^2)/(2*AT15*DD15))-CF15</f>
        <v>0.19719570554700705</v>
      </c>
      <c r="CO15" s="11">
        <f>CN15*(180/PI())</f>
        <v>11.298481665948021</v>
      </c>
      <c r="CP15" s="11">
        <f>ATAN(AT15/AM15)</f>
        <v>0.5572955351175055</v>
      </c>
      <c r="CQ15" s="11">
        <f>CP15*(180/PI())</f>
        <v>31.93068210371782</v>
      </c>
      <c r="CR15" s="11">
        <f>ACOS((DB15^2+DA15^2-AH15^2)/(2*DB15*DA15))</f>
        <v>0.1845804609871733</v>
      </c>
      <c r="CS15" s="11">
        <f>CR15*(180/PI())</f>
        <v>10.575681395144175</v>
      </c>
      <c r="CT15" s="2" t="s">
        <v>13</v>
      </c>
      <c r="CU15" s="11">
        <f>ACOS((DA15^2+AM15^2-(AE15-AT15)^2)/(2*DA15*AM15))-CD15</f>
        <v>0.5253944091792357</v>
      </c>
      <c r="CV15" s="11">
        <f>CU15*(180/PI())</f>
        <v>30.102882225739645</v>
      </c>
      <c r="CW15" s="2" t="s">
        <v>13</v>
      </c>
      <c r="CX15" s="11">
        <f>((PI()/2)-CD15)-(CU15+CR15)</f>
        <v>0.36361090352663106</v>
      </c>
      <c r="CY15" s="11">
        <f>CX15*(180/PI())</f>
        <v>20.8333701570145</v>
      </c>
      <c r="DA15" s="11">
        <f>SQRT(AM15^2+(AE15-AT15)^2)</f>
        <v>5.092342551588797</v>
      </c>
      <c r="DB15" s="11">
        <f>SQRT((AM15-AH15)^2+(AE15-AT15)^2)</f>
        <v>4.6501892816346295</v>
      </c>
      <c r="DC15" s="11">
        <f>SQRT((AG15-AM15)^2+(AT15-AH15)^2)</f>
        <v>5.3859888358262475</v>
      </c>
      <c r="DD15" s="11">
        <f>SQRT((AG15-AM15)^2+AT15^2)</f>
        <v>5.59612080349748</v>
      </c>
      <c r="DE15" s="11">
        <f>SQRT(AM15^2+AT15^2)</f>
        <v>3.1269964037196685</v>
      </c>
      <c r="DF15" s="11">
        <f>DC15*SIN(CK15+CN15)</f>
        <v>1.9753093497581722</v>
      </c>
      <c r="DG15" s="11">
        <f>DE15*SIN(CP15+CD15)</f>
        <v>2.719412781172425</v>
      </c>
      <c r="DH15" s="11">
        <f>DB15*SIN(CU15+CR15)</f>
        <v>3.0310617934364896</v>
      </c>
      <c r="DI15" s="11">
        <f>DD15*SIN(CF15+CI15+CK15)</f>
        <v>5.48766714716667</v>
      </c>
      <c r="DJ15" s="11">
        <f>DA15*SIN(CR15+CX15+CD15)</f>
        <v>4.405518916522135</v>
      </c>
      <c r="DK15" s="11"/>
      <c r="DL15" s="11"/>
      <c r="DM15" s="11"/>
      <c r="DN15" s="11"/>
      <c r="DO15" s="11"/>
      <c r="DP15" s="11"/>
      <c r="DQ15" s="11"/>
      <c r="DR15" s="11"/>
    </row>
    <row r="16" spans="1:122" ht="15">
      <c r="A16" s="1">
        <v>16</v>
      </c>
      <c r="B16" s="14" t="s">
        <v>109</v>
      </c>
      <c r="C16" s="15" t="s">
        <v>125</v>
      </c>
      <c r="D16" s="12">
        <v>8</v>
      </c>
      <c r="E16" s="12">
        <v>6</v>
      </c>
      <c r="F16" s="12">
        <v>0.875</v>
      </c>
      <c r="G16" s="8">
        <f>H16*490/144</f>
        <v>39.078776041666664</v>
      </c>
      <c r="H16" s="16">
        <f>AH16*(AD16+AG16)</f>
        <v>11.484375</v>
      </c>
      <c r="I16" s="8">
        <f>BD16</f>
        <v>72.30928955078126</v>
      </c>
      <c r="J16" s="11">
        <f>BN16</f>
        <v>13.412786402264823</v>
      </c>
      <c r="K16" s="11">
        <f>BI16</f>
        <v>2.5092467176696784</v>
      </c>
      <c r="L16" s="11">
        <f>AM16</f>
        <v>2.6089285714285713</v>
      </c>
      <c r="M16" s="11">
        <f>AO16</f>
        <v>5.391071428571429</v>
      </c>
      <c r="N16" s="8">
        <f>BE16</f>
        <v>34.862023925781244</v>
      </c>
      <c r="O16" s="11">
        <f>BO16</f>
        <v>7.939297844016876</v>
      </c>
      <c r="P16" s="11">
        <f>BJ16</f>
        <v>1.74229871274181</v>
      </c>
      <c r="Q16" s="11">
        <f>AT16</f>
        <v>1.6089285714285715</v>
      </c>
      <c r="R16" s="11">
        <f>AV16</f>
        <v>4.391071428571428</v>
      </c>
      <c r="S16" s="8">
        <f>BF16</f>
        <v>18.887752162538828</v>
      </c>
      <c r="T16" s="11">
        <f>BU16</f>
        <v>6.252639412788409</v>
      </c>
      <c r="U16" s="11">
        <f>BK16</f>
        <v>1.2824382274988217</v>
      </c>
      <c r="V16" s="11">
        <f>BT16</f>
        <v>3.0207646588268076</v>
      </c>
      <c r="W16" s="8">
        <f>BG16</f>
        <v>88.28356131402367</v>
      </c>
      <c r="X16" s="11">
        <f>BZ16</f>
        <v>16.045736496668887</v>
      </c>
      <c r="Y16" s="11">
        <f>BL16</f>
        <v>2.7725937472351596</v>
      </c>
      <c r="Z16" s="11">
        <f>BY16</f>
        <v>5.501994958745049</v>
      </c>
      <c r="AA16" s="11">
        <f>BA16</f>
        <v>28.671162306196553</v>
      </c>
      <c r="AB16" s="11">
        <f>BB16</f>
        <v>0.5468300132902838</v>
      </c>
      <c r="AD16" s="8">
        <f>AE16-AH16</f>
        <v>5.125</v>
      </c>
      <c r="AE16" s="11">
        <f>E16</f>
        <v>6</v>
      </c>
      <c r="AF16" s="11">
        <f>AG16-AH16</f>
        <v>7.125</v>
      </c>
      <c r="AG16" s="11">
        <f>D16</f>
        <v>8</v>
      </c>
      <c r="AH16" s="11">
        <f>F16</f>
        <v>0.875</v>
      </c>
      <c r="AI16" s="8">
        <f>AG16*AH16</f>
        <v>7</v>
      </c>
      <c r="AJ16" s="11">
        <f>AG16/2</f>
        <v>4</v>
      </c>
      <c r="AK16" s="11">
        <f>AD16*AH16</f>
        <v>4.484375</v>
      </c>
      <c r="AL16" s="11">
        <f>AH16/2</f>
        <v>0.4375</v>
      </c>
      <c r="AM16" s="11">
        <f>(AI16*AJ16+AK16*AL16)/(AI16+AK16)</f>
        <v>2.6089285714285713</v>
      </c>
      <c r="AN16" s="11"/>
      <c r="AO16" s="11">
        <f>AG16-AM16</f>
        <v>5.391071428571429</v>
      </c>
      <c r="AP16" s="8">
        <f>AE16*AH16</f>
        <v>5.25</v>
      </c>
      <c r="AQ16" s="11">
        <f>AE16/2</f>
        <v>3</v>
      </c>
      <c r="AR16" s="11">
        <f>AF16*AH16</f>
        <v>6.234375</v>
      </c>
      <c r="AS16" s="11">
        <f>AH16/2</f>
        <v>0.4375</v>
      </c>
      <c r="AT16" s="11">
        <f>(AP16*AQ16+AR16*AS16)/(AP16+AR16)</f>
        <v>1.6089285714285715</v>
      </c>
      <c r="AU16" s="11"/>
      <c r="AV16" s="11">
        <f>AE16-AT16</f>
        <v>4.391071428571428</v>
      </c>
      <c r="AX16" s="11">
        <f>-(AD16*AE16*AF16*AG16*AH16)/(4*(AE16+AF16))</f>
        <v>-29.2125</v>
      </c>
      <c r="AY16" s="11">
        <f>IF(AE16=AG16,"N/A",(2*AX16)/(BE16-BD16))</f>
        <v>1.5601940228446245</v>
      </c>
      <c r="AZ16" s="11">
        <f>IF(AE16=AG16,PI()/4,(1/2)*ATAN(AY16))</f>
        <v>0.5004061826168205</v>
      </c>
      <c r="BA16" s="11">
        <f>IF(AE16=AG16,45,(1/2)*ATAN(AY16)*(180/PI()))</f>
        <v>28.671162306196553</v>
      </c>
      <c r="BB16" s="11">
        <f>IF(AE16=AG16,1,TAN(BA16/(180/PI())))</f>
        <v>0.5468300132902838</v>
      </c>
      <c r="BD16" s="11">
        <f>(1/3)*(AH16*(AG16-AM16)^3+AE16*AM16^3-AD16*(AM16-AH16)^3)</f>
        <v>72.30928955078126</v>
      </c>
      <c r="BE16" s="11">
        <f>(1/3)*(AH16*(AE16-AT16)^3+AG16*AT16^3-AF16*(AT16-AH16)^3)</f>
        <v>34.862023925781244</v>
      </c>
      <c r="BF16" s="11">
        <f>BD16*(SIN(AZ16))^2+BE16*(COS(AZ16))^2+AX16*SIN(2*AZ16)</f>
        <v>18.887752162538828</v>
      </c>
      <c r="BG16" s="11">
        <f>BD16*COS(AZ16)^2+BE16*SIN(AZ16)^2-AX16*SIN(2*AZ16)</f>
        <v>88.28356131402367</v>
      </c>
      <c r="BH16" s="11"/>
      <c r="BI16" s="8">
        <f>SQRT(BD16/H16)</f>
        <v>2.5092467176696784</v>
      </c>
      <c r="BJ16" s="11">
        <f>SQRT(BE16/H16)</f>
        <v>1.74229871274181</v>
      </c>
      <c r="BK16" s="11">
        <f>SQRT(BF16/H16)</f>
        <v>1.2824382274988217</v>
      </c>
      <c r="BL16" s="11">
        <f>SQRT(BG16/H16)</f>
        <v>2.7725937472351596</v>
      </c>
      <c r="BM16" s="11"/>
      <c r="BN16" s="8">
        <f>BD16/(AG16-AM16)</f>
        <v>13.412786402264823</v>
      </c>
      <c r="BO16" s="11">
        <f>BE16/(AE16-AT16)</f>
        <v>7.939297844016876</v>
      </c>
      <c r="BP16" s="11"/>
      <c r="BQ16" s="8">
        <f>DF16</f>
        <v>1.9425988630355036</v>
      </c>
      <c r="BR16" s="11">
        <f>DG16</f>
        <v>2.6633710853650765</v>
      </c>
      <c r="BS16" s="11">
        <f>DH16</f>
        <v>3.0207646588268076</v>
      </c>
      <c r="BT16" s="11">
        <f>LARGE(BQ16:BS16,1)</f>
        <v>3.0207646588268076</v>
      </c>
      <c r="BU16" s="11">
        <f>BF16/BT16</f>
        <v>6.252639412788409</v>
      </c>
      <c r="BV16" s="11"/>
      <c r="BW16" s="8">
        <f>DI16</f>
        <v>5.501994958745049</v>
      </c>
      <c r="BX16" s="11">
        <f>DJ16</f>
        <v>4.395798829674721</v>
      </c>
      <c r="BY16" s="11">
        <f>LARGE(BW16:BX16,1)</f>
        <v>5.501994958745049</v>
      </c>
      <c r="BZ16" s="11">
        <f>BG16/BY16</f>
        <v>16.045736496668887</v>
      </c>
      <c r="CA16" s="11"/>
      <c r="CC16" s="11"/>
      <c r="CD16" s="11">
        <f>AZ16</f>
        <v>0.5004061826168205</v>
      </c>
      <c r="CE16" s="11">
        <f>CD16*(180/PI())</f>
        <v>28.671162306196553</v>
      </c>
      <c r="CF16" s="11">
        <f>(PI()/2)-CD16</f>
        <v>1.070390144178076</v>
      </c>
      <c r="CG16" s="11">
        <f>CF16*(180/PI())</f>
        <v>61.32883769380344</v>
      </c>
      <c r="CH16" s="2" t="s">
        <v>13</v>
      </c>
      <c r="CI16" s="11">
        <f>CD16-(CK16+CN16)</f>
        <v>0.13530598777666158</v>
      </c>
      <c r="CJ16" s="11">
        <f>CI16*(180/PI())</f>
        <v>7.752462042451414</v>
      </c>
      <c r="CK16" s="11">
        <f>ACOS((DD16^2+DC16^2-AH16^2)/(2*DD16*DC16))</f>
        <v>0.15472193222901853</v>
      </c>
      <c r="CL16" s="11">
        <f>CK16*(180/PI())</f>
        <v>8.864913714831912</v>
      </c>
      <c r="CM16" s="2" t="s">
        <v>13</v>
      </c>
      <c r="CN16" s="11">
        <f>ACOS((AT16^2+DD16^2-(AG16-AM16)^2)/(2*AT16*DD16))-CF16</f>
        <v>0.21037826261114034</v>
      </c>
      <c r="CO16" s="11">
        <f>CN16*(180/PI())</f>
        <v>12.053786548913228</v>
      </c>
      <c r="CP16" s="11">
        <f>ATAN(AT16/AM16)</f>
        <v>0.5526091442938661</v>
      </c>
      <c r="CQ16" s="11">
        <f>CP16*(180/PI())</f>
        <v>31.662171688374446</v>
      </c>
      <c r="CR16" s="11">
        <f>ACOS((DB16^2+DA16^2-AH16^2)/(2*DB16*DA16))</f>
        <v>0.1600211462533645</v>
      </c>
      <c r="CS16" s="11">
        <f>CR16*(180/PI())</f>
        <v>9.168536313163472</v>
      </c>
      <c r="CT16" s="2" t="s">
        <v>13</v>
      </c>
      <c r="CU16" s="11">
        <f>ACOS((DA16^2+AM16^2-(AE16-AT16)^2)/(2*DA16*AM16))-CD16</f>
        <v>0.5342876814848945</v>
      </c>
      <c r="CV16" s="11">
        <f>CU16*(180/PI())</f>
        <v>30.61242919491447</v>
      </c>
      <c r="CW16" s="2" t="s">
        <v>13</v>
      </c>
      <c r="CX16" s="11">
        <f>((PI()/2)-CD16)-(CU16+CR16)</f>
        <v>0.3760813164398171</v>
      </c>
      <c r="CY16" s="11">
        <f>CX16*(180/PI())</f>
        <v>21.547872185725506</v>
      </c>
      <c r="DA16" s="11">
        <f>SQRT(AM16^2+(AE16-AT16)^2)</f>
        <v>5.107642957532628</v>
      </c>
      <c r="DB16" s="11">
        <f>SQRT((AM16-AH16)^2+(AE16-AT16)^2)</f>
        <v>4.721018595772807</v>
      </c>
      <c r="DC16" s="11">
        <f>SQRT((AG16-AM16)^2+(AT16-AH16)^2)</f>
        <v>5.440799784582996</v>
      </c>
      <c r="DD16" s="11">
        <f>SQRT((AG16-AM16)^2+AT16^2)</f>
        <v>5.626037886107627</v>
      </c>
      <c r="DE16" s="11">
        <f>SQRT(AM16^2+AT16^2)</f>
        <v>3.0651524332038544</v>
      </c>
      <c r="DF16" s="11">
        <f>DC16*SIN(CK16+CN16)</f>
        <v>1.9425988630355036</v>
      </c>
      <c r="DG16" s="11">
        <f>DE16*SIN(CP16+CD16)</f>
        <v>2.6633710853650765</v>
      </c>
      <c r="DH16" s="11">
        <f>DB16*SIN(CU16+CR16)</f>
        <v>3.0207646588268076</v>
      </c>
      <c r="DI16" s="11">
        <f>DD16*SIN(CF16+CI16+CK16)</f>
        <v>5.501994958745049</v>
      </c>
      <c r="DJ16" s="11">
        <f>DA16*SIN(CR16+CX16+CD16)</f>
        <v>4.395798829674721</v>
      </c>
      <c r="DK16" s="11"/>
      <c r="DL16" s="11"/>
      <c r="DM16" s="11"/>
      <c r="DN16" s="11"/>
      <c r="DO16" s="11"/>
      <c r="DP16" s="11"/>
      <c r="DQ16" s="11"/>
      <c r="DR16" s="11"/>
    </row>
    <row r="17" spans="1:122" ht="15">
      <c r="A17" s="5">
        <v>17</v>
      </c>
      <c r="B17" s="14" t="s">
        <v>109</v>
      </c>
      <c r="C17" s="15" t="s">
        <v>126</v>
      </c>
      <c r="D17" s="12">
        <v>8</v>
      </c>
      <c r="E17" s="12">
        <v>6</v>
      </c>
      <c r="F17" s="12">
        <v>0.75</v>
      </c>
      <c r="G17" s="8">
        <f>H17*490/144</f>
        <v>33.815104166666664</v>
      </c>
      <c r="H17" s="16">
        <f>AH17*(AD17+AG17)</f>
        <v>9.9375</v>
      </c>
      <c r="I17" s="8">
        <f>BD17</f>
        <v>63.42454672759433</v>
      </c>
      <c r="J17" s="11">
        <f>BN17</f>
        <v>11.666814669197397</v>
      </c>
      <c r="K17" s="11">
        <f>BI17</f>
        <v>2.5263302089769195</v>
      </c>
      <c r="L17" s="11">
        <f>AM17</f>
        <v>2.563679245283019</v>
      </c>
      <c r="M17" s="11">
        <f>AO17</f>
        <v>5.436320754716981</v>
      </c>
      <c r="N17" s="8">
        <f>BE17</f>
        <v>30.721421727594333</v>
      </c>
      <c r="O17" s="11">
        <f>BO17</f>
        <v>6.924977571770334</v>
      </c>
      <c r="P17" s="11">
        <f>BJ17</f>
        <v>1.7582559033441953</v>
      </c>
      <c r="Q17" s="11">
        <f>AT17</f>
        <v>1.5636792452830188</v>
      </c>
      <c r="R17" s="11">
        <f>AV17</f>
        <v>4.436320754716981</v>
      </c>
      <c r="S17" s="8">
        <f>BF17</f>
        <v>16.48227967913759</v>
      </c>
      <c r="T17" s="11">
        <f>BU17</f>
        <v>5.4740884821674</v>
      </c>
      <c r="U17" s="11">
        <f>BK17</f>
        <v>1.2878641937519797</v>
      </c>
      <c r="V17" s="11">
        <f>BT17</f>
        <v>3.0109633289324598</v>
      </c>
      <c r="W17" s="8">
        <f>BG17</f>
        <v>77.66368877605106</v>
      </c>
      <c r="X17" s="11">
        <f>BZ17</f>
        <v>14.079123921626243</v>
      </c>
      <c r="Y17" s="11">
        <f>BL17</f>
        <v>2.795570418516701</v>
      </c>
      <c r="Z17" s="11">
        <f>BY17</f>
        <v>5.516230214918112</v>
      </c>
      <c r="AA17" s="11">
        <f>BA17</f>
        <v>28.844074790929895</v>
      </c>
      <c r="AB17" s="11">
        <f>BB17</f>
        <v>0.5507568170539736</v>
      </c>
      <c r="AD17" s="8">
        <f>AE17-AH17</f>
        <v>5.25</v>
      </c>
      <c r="AE17" s="11">
        <f>E17</f>
        <v>6</v>
      </c>
      <c r="AF17" s="11">
        <f>AG17-AH17</f>
        <v>7.25</v>
      </c>
      <c r="AG17" s="11">
        <f>D17</f>
        <v>8</v>
      </c>
      <c r="AH17" s="11">
        <f>F17</f>
        <v>0.75</v>
      </c>
      <c r="AI17" s="8">
        <f>AG17*AH17</f>
        <v>6</v>
      </c>
      <c r="AJ17" s="11">
        <f>AG17/2</f>
        <v>4</v>
      </c>
      <c r="AK17" s="11">
        <f>AD17*AH17</f>
        <v>3.9375</v>
      </c>
      <c r="AL17" s="11">
        <f>AH17/2</f>
        <v>0.375</v>
      </c>
      <c r="AM17" s="11">
        <f>(AI17*AJ17+AK17*AL17)/(AI17+AK17)</f>
        <v>2.563679245283019</v>
      </c>
      <c r="AN17" s="11"/>
      <c r="AO17" s="11">
        <f>AG17-AM17</f>
        <v>5.436320754716981</v>
      </c>
      <c r="AP17" s="8">
        <f>AE17*AH17</f>
        <v>4.5</v>
      </c>
      <c r="AQ17" s="11">
        <f>AE17/2</f>
        <v>3</v>
      </c>
      <c r="AR17" s="11">
        <f>AF17*AH17</f>
        <v>5.4375</v>
      </c>
      <c r="AS17" s="11">
        <f>AH17/2</f>
        <v>0.375</v>
      </c>
      <c r="AT17" s="11">
        <f>(AP17*AQ17+AR17*AS17)/(AP17+AR17)</f>
        <v>1.5636792452830188</v>
      </c>
      <c r="AU17" s="11"/>
      <c r="AV17" s="11">
        <f>AE17-AT17</f>
        <v>4.436320754716981</v>
      </c>
      <c r="AX17" s="11">
        <f>-(AD17*AE17*AF17*AG17*AH17)/(4*(AE17+AF17))</f>
        <v>-25.85377358490566</v>
      </c>
      <c r="AY17" s="11">
        <f>IF(AE17=AG17,"N/A",(2*AX17)/(BE17-BD17))</f>
        <v>1.581119454786395</v>
      </c>
      <c r="AZ17" s="11">
        <f>IF(AE17=AG17,PI()/4,(1/2)*ATAN(AY17))</f>
        <v>0.5034240747932217</v>
      </c>
      <c r="BA17" s="11">
        <f>IF(AE17=AG17,45,(1/2)*ATAN(AY17)*(180/PI()))</f>
        <v>28.844074790929895</v>
      </c>
      <c r="BB17" s="11">
        <f>IF(AE17=AG17,1,TAN(BA17/(180/PI())))</f>
        <v>0.5507568170539736</v>
      </c>
      <c r="BD17" s="11">
        <f>(1/3)*(AH17*(AG17-AM17)^3+AE17*AM17^3-AD17*(AM17-AH17)^3)</f>
        <v>63.42454672759433</v>
      </c>
      <c r="BE17" s="11">
        <f>(1/3)*(AH17*(AE17-AT17)^3+AG17*AT17^3-AF17*(AT17-AH17)^3)</f>
        <v>30.721421727594333</v>
      </c>
      <c r="BF17" s="11">
        <f>BD17*(SIN(AZ17))^2+BE17*(COS(AZ17))^2+AX17*SIN(2*AZ17)</f>
        <v>16.48227967913759</v>
      </c>
      <c r="BG17" s="11">
        <f>BD17*COS(AZ17)^2+BE17*SIN(AZ17)^2-AX17*SIN(2*AZ17)</f>
        <v>77.66368877605106</v>
      </c>
      <c r="BH17" s="11"/>
      <c r="BI17" s="8">
        <f>SQRT(BD17/H17)</f>
        <v>2.5263302089769195</v>
      </c>
      <c r="BJ17" s="11">
        <f>SQRT(BE17/H17)</f>
        <v>1.7582559033441953</v>
      </c>
      <c r="BK17" s="11">
        <f>SQRT(BF17/H17)</f>
        <v>1.2878641937519797</v>
      </c>
      <c r="BL17" s="11">
        <f>SQRT(BG17/H17)</f>
        <v>2.795570418516701</v>
      </c>
      <c r="BM17" s="11"/>
      <c r="BN17" s="8">
        <f>BD17/(AG17-AM17)</f>
        <v>11.666814669197397</v>
      </c>
      <c r="BO17" s="11">
        <f>BE17/(AE17-AT17)</f>
        <v>6.924977571770334</v>
      </c>
      <c r="BP17" s="11"/>
      <c r="BQ17" s="8">
        <f>DF17</f>
        <v>1.909900534452345</v>
      </c>
      <c r="BR17" s="11">
        <f>DG17</f>
        <v>2.606472384134098</v>
      </c>
      <c r="BS17" s="11">
        <f>DH17</f>
        <v>3.0109633289324598</v>
      </c>
      <c r="BT17" s="11">
        <f>LARGE(BQ17:BS17,1)</f>
        <v>3.0109633289324598</v>
      </c>
      <c r="BU17" s="11">
        <f>BF17/BT17</f>
        <v>5.4740884821674</v>
      </c>
      <c r="BV17" s="11"/>
      <c r="BW17" s="8">
        <f>DI17</f>
        <v>5.516230214918112</v>
      </c>
      <c r="BX17" s="11">
        <f>DJ17</f>
        <v>4.385822222184459</v>
      </c>
      <c r="BY17" s="11">
        <f>LARGE(BW17:BX17,1)</f>
        <v>5.516230214918112</v>
      </c>
      <c r="BZ17" s="11">
        <f>BG17/BY17</f>
        <v>14.079123921626243</v>
      </c>
      <c r="CA17" s="11"/>
      <c r="CC17" s="11"/>
      <c r="CD17" s="11">
        <f>AZ17</f>
        <v>0.5034240747932217</v>
      </c>
      <c r="CE17" s="11">
        <f>CD17*(180/PI())</f>
        <v>28.844074790929895</v>
      </c>
      <c r="CF17" s="11">
        <f>(PI()/2)-CD17</f>
        <v>1.0673722520016748</v>
      </c>
      <c r="CG17" s="11">
        <f>CF17*(180/PI())</f>
        <v>61.155925209070105</v>
      </c>
      <c r="CH17" s="2" t="s">
        <v>13</v>
      </c>
      <c r="CI17" s="11">
        <f>CD17-(CK17+CN17)</f>
        <v>0.1485717127629158</v>
      </c>
      <c r="CJ17" s="11">
        <f>CI17*(180/PI())</f>
        <v>8.512532096345023</v>
      </c>
      <c r="CK17" s="11">
        <f>ACOS((DD17^2+DC17^2-AH17^2)/(2*DD17*DC17))</f>
        <v>0.1315033295209007</v>
      </c>
      <c r="CL17" s="11">
        <f>CK17*(180/PI())</f>
        <v>7.534585773465737</v>
      </c>
      <c r="CM17" s="2" t="s">
        <v>13</v>
      </c>
      <c r="CN17" s="11">
        <f>ACOS((AT17^2+DD17^2-(AG17-AM17)^2)/(2*AT17*DD17))-CF17</f>
        <v>0.2233490325094052</v>
      </c>
      <c r="CO17" s="11">
        <f>CN17*(180/PI())</f>
        <v>12.796956921119136</v>
      </c>
      <c r="CP17" s="11">
        <f>ATAN(AT17/AM17)</f>
        <v>0.5476930788949933</v>
      </c>
      <c r="CQ17" s="11">
        <f>CP17*(180/PI())</f>
        <v>31.380501889208738</v>
      </c>
      <c r="CR17" s="11">
        <f>ACOS((DB17^2+DA17^2-AH17^2)/(2*DB17*DA17))</f>
        <v>0.1359080702562525</v>
      </c>
      <c r="CS17" s="11">
        <f>CR17*(180/PI())</f>
        <v>7.7869588274507455</v>
      </c>
      <c r="CT17" s="2" t="s">
        <v>13</v>
      </c>
      <c r="CU17" s="11">
        <f>ACOS((DA17^2+AM17^2-(AE17-AT17)^2)/(2*DA17*AM17))-CD17</f>
        <v>0.5433731926955758</v>
      </c>
      <c r="CV17" s="11">
        <f>CU17*(180/PI())</f>
        <v>31.132990642005307</v>
      </c>
      <c r="CW17" s="2" t="s">
        <v>13</v>
      </c>
      <c r="CX17" s="11">
        <f>((PI()/2)-CD17)-(CU17+CR17)</f>
        <v>0.3880909890498465</v>
      </c>
      <c r="CY17" s="11">
        <f>CX17*(180/PI())</f>
        <v>22.23597573961405</v>
      </c>
      <c r="DA17" s="11">
        <f>SQRT(AM17^2+(AE17-AT17)^2)</f>
        <v>5.123806506048755</v>
      </c>
      <c r="DB17" s="11">
        <f>SQRT((AM17-AH17)^2+(AE17-AT17)^2)</f>
        <v>4.792741829423219</v>
      </c>
      <c r="DC17" s="11">
        <f>SQRT((AG17-AM17)^2+(AT17-AH17)^2)</f>
        <v>5.496877046321024</v>
      </c>
      <c r="DD17" s="11">
        <f>SQRT((AG17-AM17)^2+AT17^2)</f>
        <v>5.656737233626419</v>
      </c>
      <c r="DE17" s="11">
        <f>SQRT(AM17^2+AT17^2)</f>
        <v>3.002922585552911</v>
      </c>
      <c r="DF17" s="11">
        <f>DC17*SIN(CK17+CN17)</f>
        <v>1.909900534452345</v>
      </c>
      <c r="DG17" s="11">
        <f>DE17*SIN(CP17+CD17)</f>
        <v>2.606472384134098</v>
      </c>
      <c r="DH17" s="11">
        <f>DB17*SIN(CU17+CR17)</f>
        <v>3.0109633289324598</v>
      </c>
      <c r="DI17" s="11">
        <f>DD17*SIN(CF17+CI17+CK17)</f>
        <v>5.516230214918112</v>
      </c>
      <c r="DJ17" s="11">
        <f>DA17*SIN(CR17+CX17+CD17)</f>
        <v>4.385822222184459</v>
      </c>
      <c r="DK17" s="11"/>
      <c r="DL17" s="11"/>
      <c r="DM17" s="11"/>
      <c r="DN17" s="11"/>
      <c r="DO17" s="11"/>
      <c r="DP17" s="11"/>
      <c r="DQ17" s="11"/>
      <c r="DR17" s="11"/>
    </row>
    <row r="18" spans="1:122" ht="15">
      <c r="A18" s="1">
        <v>18</v>
      </c>
      <c r="B18" s="14" t="s">
        <v>109</v>
      </c>
      <c r="C18" s="15" t="s">
        <v>127</v>
      </c>
      <c r="D18" s="12">
        <v>8</v>
      </c>
      <c r="E18" s="12">
        <v>6</v>
      </c>
      <c r="F18" s="12">
        <v>0.625</v>
      </c>
      <c r="G18" s="8">
        <f>H18*490/144</f>
        <v>28.44509548611111</v>
      </c>
      <c r="H18" s="16">
        <f>AH18*(AD18+AG18)</f>
        <v>8.359375</v>
      </c>
      <c r="I18" s="8">
        <f>BD18</f>
        <v>54.0984147211473</v>
      </c>
      <c r="J18" s="11">
        <f>BN18</f>
        <v>9.868565370549193</v>
      </c>
      <c r="K18" s="11">
        <f>BI18</f>
        <v>2.543931221574173</v>
      </c>
      <c r="L18" s="11">
        <f>AM18</f>
        <v>2.518107476635514</v>
      </c>
      <c r="M18" s="11">
        <f>AO18</f>
        <v>5.481892523364486</v>
      </c>
      <c r="N18" s="8">
        <f>BE18</f>
        <v>26.334742846147297</v>
      </c>
      <c r="O18" s="11">
        <f>BO18</f>
        <v>5.875808647543877</v>
      </c>
      <c r="P18" s="11">
        <f>BJ18</f>
        <v>1.7749153156860393</v>
      </c>
      <c r="Q18" s="11">
        <f>AT18</f>
        <v>1.518107476635514</v>
      </c>
      <c r="R18" s="11">
        <f>AV18</f>
        <v>4.481892523364486</v>
      </c>
      <c r="S18" s="8">
        <f>BF18</f>
        <v>14.00958362154471</v>
      </c>
      <c r="T18" s="11">
        <f>BU18</f>
        <v>4.667280096306666</v>
      </c>
      <c r="U18" s="11">
        <f>BK18</f>
        <v>1.294570510657219</v>
      </c>
      <c r="V18" s="11">
        <f>BT18</f>
        <v>3.0016590674793315</v>
      </c>
      <c r="W18" s="8">
        <f>BG18</f>
        <v>66.42357394574988</v>
      </c>
      <c r="X18" s="11">
        <f>BZ18</f>
        <v>12.01064457929589</v>
      </c>
      <c r="Y18" s="11">
        <f>BL18</f>
        <v>2.818864599602727</v>
      </c>
      <c r="Z18" s="11">
        <f>BY18</f>
        <v>5.530392104038423</v>
      </c>
      <c r="AA18" s="11">
        <f>BA18</f>
        <v>29.0074184754864</v>
      </c>
      <c r="AB18" s="11">
        <f>BB18</f>
        <v>0.5544783232826074</v>
      </c>
      <c r="AD18" s="8">
        <f>AE18-AH18</f>
        <v>5.375</v>
      </c>
      <c r="AE18" s="11">
        <f>E18</f>
        <v>6</v>
      </c>
      <c r="AF18" s="11">
        <f>AG18-AH18</f>
        <v>7.375</v>
      </c>
      <c r="AG18" s="11">
        <f>D18</f>
        <v>8</v>
      </c>
      <c r="AH18" s="11">
        <f>F18</f>
        <v>0.625</v>
      </c>
      <c r="AI18" s="8">
        <f>AG18*AH18</f>
        <v>5</v>
      </c>
      <c r="AJ18" s="11">
        <f>AG18/2</f>
        <v>4</v>
      </c>
      <c r="AK18" s="11">
        <f>AD18*AH18</f>
        <v>3.359375</v>
      </c>
      <c r="AL18" s="11">
        <f>AH18/2</f>
        <v>0.3125</v>
      </c>
      <c r="AM18" s="11">
        <f>(AI18*AJ18+AK18*AL18)/(AI18+AK18)</f>
        <v>2.518107476635514</v>
      </c>
      <c r="AN18" s="11"/>
      <c r="AO18" s="11">
        <f>AG18-AM18</f>
        <v>5.481892523364486</v>
      </c>
      <c r="AP18" s="8">
        <f>AE18*AH18</f>
        <v>3.75</v>
      </c>
      <c r="AQ18" s="11">
        <f>AE18/2</f>
        <v>3</v>
      </c>
      <c r="AR18" s="11">
        <f>AF18*AH18</f>
        <v>4.609375</v>
      </c>
      <c r="AS18" s="11">
        <f>AH18/2</f>
        <v>0.3125</v>
      </c>
      <c r="AT18" s="11">
        <f>(AP18*AQ18+AR18*AS18)/(AP18+AR18)</f>
        <v>1.518107476635514</v>
      </c>
      <c r="AU18" s="11"/>
      <c r="AV18" s="11">
        <f>AE18-AT18</f>
        <v>4.481892523364486</v>
      </c>
      <c r="AX18" s="11">
        <f>-(AD18*AE18*AF18*AG18*AH18)/(4*(AE18+AF18))</f>
        <v>-22.22838785046729</v>
      </c>
      <c r="AY18" s="11">
        <f>IF(AE18=AG18,"N/A",(2*AX18)/(BE18-BD18))</f>
        <v>1.601257063586247</v>
      </c>
      <c r="AZ18" s="11">
        <f>IF(AE18=AG18,PI()/4,(1/2)*ATAN(AY18))</f>
        <v>0.5062749599010717</v>
      </c>
      <c r="BA18" s="11">
        <f>IF(AE18=AG18,45,(1/2)*ATAN(AY18)*(180/PI()))</f>
        <v>29.0074184754864</v>
      </c>
      <c r="BB18" s="11">
        <f>IF(AE18=AG18,1,TAN(BA18/(180/PI())))</f>
        <v>0.5544783232826074</v>
      </c>
      <c r="BD18" s="11">
        <f>(1/3)*(AH18*(AG18-AM18)^3+AE18*AM18^3-AD18*(AM18-AH18)^3)</f>
        <v>54.0984147211473</v>
      </c>
      <c r="BE18" s="11">
        <f>(1/3)*(AH18*(AE18-AT18)^3+AG18*AT18^3-AF18*(AT18-AH18)^3)</f>
        <v>26.334742846147297</v>
      </c>
      <c r="BF18" s="11">
        <f>BD18*(SIN(AZ18))^2+BE18*(COS(AZ18))^2+AX18*SIN(2*AZ18)</f>
        <v>14.00958362154471</v>
      </c>
      <c r="BG18" s="11">
        <f>BD18*COS(AZ18)^2+BE18*SIN(AZ18)^2-AX18*SIN(2*AZ18)</f>
        <v>66.42357394574988</v>
      </c>
      <c r="BH18" s="11"/>
      <c r="BI18" s="8">
        <f>SQRT(BD18/H18)</f>
        <v>2.543931221574173</v>
      </c>
      <c r="BJ18" s="11">
        <f>SQRT(BE18/H18)</f>
        <v>1.7749153156860393</v>
      </c>
      <c r="BK18" s="11">
        <f>SQRT(BF18/H18)</f>
        <v>1.294570510657219</v>
      </c>
      <c r="BL18" s="11">
        <f>SQRT(BG18/H18)</f>
        <v>2.818864599602727</v>
      </c>
      <c r="BM18" s="11"/>
      <c r="BN18" s="8">
        <f>BD18/(AG18-AM18)</f>
        <v>9.868565370549193</v>
      </c>
      <c r="BO18" s="11">
        <f>BE18/(AE18-AT18)</f>
        <v>5.875808647543877</v>
      </c>
      <c r="BP18" s="11"/>
      <c r="BQ18" s="8">
        <f>DF18</f>
        <v>1.8772216647364146</v>
      </c>
      <c r="BR18" s="11">
        <f>DG18</f>
        <v>2.548759288692467</v>
      </c>
      <c r="BS18" s="11">
        <f>DH18</f>
        <v>3.0016590674793315</v>
      </c>
      <c r="BT18" s="11">
        <f>LARGE(BQ18:BS18,1)</f>
        <v>3.0016590674793315</v>
      </c>
      <c r="BU18" s="11">
        <f>BF18/BT18</f>
        <v>4.667280096306666</v>
      </c>
      <c r="BV18" s="11"/>
      <c r="BW18" s="8">
        <f>DI18</f>
        <v>5.530392104038423</v>
      </c>
      <c r="BX18" s="11">
        <f>DJ18</f>
        <v>4.3756004765330765</v>
      </c>
      <c r="BY18" s="11">
        <f>LARGE(BW18:BX18,1)</f>
        <v>5.530392104038423</v>
      </c>
      <c r="BZ18" s="11">
        <f>BG18/BY18</f>
        <v>12.01064457929589</v>
      </c>
      <c r="CA18" s="11"/>
      <c r="CC18" s="11"/>
      <c r="CD18" s="11">
        <f>AZ18</f>
        <v>0.5062749599010717</v>
      </c>
      <c r="CE18" s="11">
        <f>CD18*(180/PI())</f>
        <v>29.0074184754864</v>
      </c>
      <c r="CF18" s="11">
        <f>(PI()/2)-CD18</f>
        <v>1.0645213668938247</v>
      </c>
      <c r="CG18" s="11">
        <f>CF18*(180/PI())</f>
        <v>60.99258152451359</v>
      </c>
      <c r="CH18" s="2" t="s">
        <v>13</v>
      </c>
      <c r="CI18" s="11">
        <f>CD18-(CK18+CN18)</f>
        <v>0.16150063605864384</v>
      </c>
      <c r="CJ18" s="11">
        <f>CI18*(180/PI())</f>
        <v>9.25330483483861</v>
      </c>
      <c r="CK18" s="11">
        <f>ACOS((DD18^2+DC18^2-AH18^2)/(2*DD18*DC18))</f>
        <v>0.1086601762391064</v>
      </c>
      <c r="CL18" s="11">
        <f>CK18*(180/PI())</f>
        <v>6.225769499648507</v>
      </c>
      <c r="CM18" s="2" t="s">
        <v>13</v>
      </c>
      <c r="CN18" s="11">
        <f>ACOS((AT18^2+DD18^2-(AG18-AM18)^2)/(2*AT18*DD18))-CF18</f>
        <v>0.2361141476033215</v>
      </c>
      <c r="CO18" s="11">
        <f>CN18*(180/PI())</f>
        <v>13.528344140999284</v>
      </c>
      <c r="CP18" s="11">
        <f>ATAN(AT18/AM18)</f>
        <v>0.5425317893067713</v>
      </c>
      <c r="CQ18" s="11">
        <f>CP18*(180/PI())</f>
        <v>31.0847817789588</v>
      </c>
      <c r="CR18" s="11">
        <f>ACOS((DB18^2+DA18^2-AH18^2)/(2*DB18*DA18))</f>
        <v>0.1122300725757861</v>
      </c>
      <c r="CS18" s="11">
        <f>CR18*(180/PI())</f>
        <v>6.430309493039467</v>
      </c>
      <c r="CT18" s="2" t="s">
        <v>13</v>
      </c>
      <c r="CU18" s="11">
        <f>ACOS((DA18^2+AM18^2-(AE18-AT18)^2)/(2*DA18*AM18))-CD18</f>
        <v>0.552633246542446</v>
      </c>
      <c r="CV18" s="11">
        <f>CU18*(180/PI())</f>
        <v>31.663552645494853</v>
      </c>
      <c r="CW18" s="2" t="s">
        <v>13</v>
      </c>
      <c r="CX18" s="11">
        <f>((PI()/2)-CD18)-(CU18+CR18)</f>
        <v>0.39965804777559255</v>
      </c>
      <c r="CY18" s="11">
        <f>CX18*(180/PI())</f>
        <v>22.898719385979273</v>
      </c>
      <c r="DA18" s="11">
        <f>SQRT(AM18^2+(AE18-AT18)^2)</f>
        <v>5.140839022462983</v>
      </c>
      <c r="DB18" s="11">
        <f>SQRT((AM18-AH18)^2+(AE18-AT18)^2)</f>
        <v>4.865307442401123</v>
      </c>
      <c r="DC18" s="11">
        <f>SQRT((AG18-AM18)^2+(AT18-AH18)^2)</f>
        <v>5.554168398828191</v>
      </c>
      <c r="DD18" s="11">
        <f>SQRT((AG18-AM18)^2+AT18^2)</f>
        <v>5.68821553286583</v>
      </c>
      <c r="DE18" s="11">
        <f>SQRT(AM18^2+AT18^2)</f>
        <v>2.940325759929386</v>
      </c>
      <c r="DF18" s="11">
        <f>DC18*SIN(CK18+CN18)</f>
        <v>1.8772216647364146</v>
      </c>
      <c r="DG18" s="11">
        <f>DE18*SIN(CP18+CD18)</f>
        <v>2.548759288692467</v>
      </c>
      <c r="DH18" s="11">
        <f>DB18*SIN(CU18+CR18)</f>
        <v>3.0016590674793315</v>
      </c>
      <c r="DI18" s="11">
        <f>DD18*SIN(CF18+CI18+CK18)</f>
        <v>5.530392104038423</v>
      </c>
      <c r="DJ18" s="11">
        <f>DA18*SIN(CR18+CX18+CD18)</f>
        <v>4.3756004765330765</v>
      </c>
      <c r="DK18" s="11"/>
      <c r="DL18" s="11"/>
      <c r="DM18" s="11"/>
      <c r="DN18" s="11"/>
      <c r="DO18" s="11"/>
      <c r="DP18" s="11"/>
      <c r="DQ18" s="11"/>
      <c r="DR18" s="11"/>
    </row>
    <row r="19" spans="1:122" ht="15">
      <c r="A19" s="5">
        <v>19</v>
      </c>
      <c r="B19" s="14" t="s">
        <v>109</v>
      </c>
      <c r="C19" s="15" t="s">
        <v>128</v>
      </c>
      <c r="D19" s="12">
        <v>8</v>
      </c>
      <c r="E19" s="12">
        <v>6</v>
      </c>
      <c r="F19" s="12">
        <v>0.5625</v>
      </c>
      <c r="G19" s="8">
        <f>H19*490/144</f>
        <v>25.72021484375</v>
      </c>
      <c r="H19" s="16">
        <f>AH19*(AD19+AG19)</f>
        <v>7.55859375</v>
      </c>
      <c r="I19" s="8">
        <f>BD19</f>
        <v>49.26247563916582</v>
      </c>
      <c r="J19" s="11">
        <f>BN19</f>
        <v>8.94900938392683</v>
      </c>
      <c r="K19" s="11">
        <f>BI19</f>
        <v>2.5529224033918005</v>
      </c>
      <c r="L19" s="11">
        <f>AM19</f>
        <v>2.495203488372093</v>
      </c>
      <c r="M19" s="11">
        <f>AO19</f>
        <v>5.504796511627907</v>
      </c>
      <c r="N19" s="8">
        <f>BE19</f>
        <v>24.04299321729083</v>
      </c>
      <c r="O19" s="11">
        <f>BO19</f>
        <v>5.33719850724231</v>
      </c>
      <c r="P19" s="11">
        <f>BJ19</f>
        <v>1.7835026745109834</v>
      </c>
      <c r="Q19" s="11">
        <f>AT19</f>
        <v>1.495203488372093</v>
      </c>
      <c r="R19" s="11">
        <f>AV19</f>
        <v>4.504796511627907</v>
      </c>
      <c r="S19" s="8">
        <f>BF19</f>
        <v>12.742595175636438</v>
      </c>
      <c r="T19" s="11">
        <f>BU19</f>
        <v>4.251509184270933</v>
      </c>
      <c r="U19" s="11">
        <f>BK19</f>
        <v>1.2983998032487716</v>
      </c>
      <c r="V19" s="11">
        <f>BT19</f>
        <v>2.997193378478281</v>
      </c>
      <c r="W19" s="8">
        <f>BG19</f>
        <v>60.56287368082022</v>
      </c>
      <c r="X19" s="11">
        <f>BZ19</f>
        <v>10.936958831119147</v>
      </c>
      <c r="Y19" s="11">
        <f>BL19</f>
        <v>2.830627587417877</v>
      </c>
      <c r="Z19" s="11">
        <f>BY19</f>
        <v>5.537451005895667</v>
      </c>
      <c r="AA19" s="11">
        <f>BA19</f>
        <v>29.085681964283165</v>
      </c>
      <c r="AB19" s="11">
        <f>BB19</f>
        <v>0.5562655914841805</v>
      </c>
      <c r="AD19" s="8">
        <f>AE19-AH19</f>
        <v>5.4375</v>
      </c>
      <c r="AE19" s="11">
        <f>E19</f>
        <v>6</v>
      </c>
      <c r="AF19" s="11">
        <f>AG19-AH19</f>
        <v>7.4375</v>
      </c>
      <c r="AG19" s="11">
        <f>D19</f>
        <v>8</v>
      </c>
      <c r="AH19" s="11">
        <f>F19</f>
        <v>0.5625</v>
      </c>
      <c r="AI19" s="8">
        <f>AG19*AH19</f>
        <v>4.5</v>
      </c>
      <c r="AJ19" s="11">
        <f>AG19/2</f>
        <v>4</v>
      </c>
      <c r="AK19" s="11">
        <f>AD19*AH19</f>
        <v>3.05859375</v>
      </c>
      <c r="AL19" s="11">
        <f>AH19/2</f>
        <v>0.28125</v>
      </c>
      <c r="AM19" s="11">
        <f>(AI19*AJ19+AK19*AL19)/(AI19+AK19)</f>
        <v>2.495203488372093</v>
      </c>
      <c r="AN19" s="11"/>
      <c r="AO19" s="11">
        <f>AG19-AM19</f>
        <v>5.504796511627907</v>
      </c>
      <c r="AP19" s="8">
        <f>AE19*AH19</f>
        <v>3.375</v>
      </c>
      <c r="AQ19" s="11">
        <f>AE19/2</f>
        <v>3</v>
      </c>
      <c r="AR19" s="11">
        <f>AF19*AH19</f>
        <v>4.18359375</v>
      </c>
      <c r="AS19" s="11">
        <f>AH19/2</f>
        <v>0.28125</v>
      </c>
      <c r="AT19" s="11">
        <f>(AP19*AQ19+AR19*AS19)/(AP19+AR19)</f>
        <v>1.495203488372093</v>
      </c>
      <c r="AU19" s="11"/>
      <c r="AV19" s="11">
        <f>AE19-AT19</f>
        <v>4.504796511627907</v>
      </c>
      <c r="AX19" s="11">
        <f>-(AD19*AE19*AF19*AG19*AH19)/(4*(AE19+AF19))</f>
        <v>-20.314752906976743</v>
      </c>
      <c r="AY19" s="11">
        <f>IF(AE19=AG19,"N/A",(2*AX19)/(BE19-BD19))</f>
        <v>1.6110364651541016</v>
      </c>
      <c r="AZ19" s="11">
        <f>IF(AE19=AG19,PI()/4,(1/2)*ATAN(AY19))</f>
        <v>0.5076409154646729</v>
      </c>
      <c r="BA19" s="11">
        <f>IF(AE19=AG19,45,(1/2)*ATAN(AY19)*(180/PI()))</f>
        <v>29.085681964283165</v>
      </c>
      <c r="BB19" s="11">
        <f>IF(AE19=AG19,1,TAN(BA19/(180/PI())))</f>
        <v>0.5562655914841805</v>
      </c>
      <c r="BD19" s="11">
        <f>(1/3)*(AH19*(AG19-AM19)^3+AE19*AM19^3-AD19*(AM19-AH19)^3)</f>
        <v>49.26247563916582</v>
      </c>
      <c r="BE19" s="11">
        <f>(1/3)*(AH19*(AE19-AT19)^3+AG19*AT19^3-AF19*(AT19-AH19)^3)</f>
        <v>24.04299321729083</v>
      </c>
      <c r="BF19" s="11">
        <f>BD19*(SIN(AZ19))^2+BE19*(COS(AZ19))^2+AX19*SIN(2*AZ19)</f>
        <v>12.742595175636438</v>
      </c>
      <c r="BG19" s="11">
        <f>BD19*COS(AZ19)^2+BE19*SIN(AZ19)^2-AX19*SIN(2*AZ19)</f>
        <v>60.56287368082022</v>
      </c>
      <c r="BH19" s="11"/>
      <c r="BI19" s="8">
        <f>SQRT(BD19/H19)</f>
        <v>2.5529224033918005</v>
      </c>
      <c r="BJ19" s="11">
        <f>SQRT(BE19/H19)</f>
        <v>1.7835026745109834</v>
      </c>
      <c r="BK19" s="11">
        <f>SQRT(BF19/H19)</f>
        <v>1.2983998032487716</v>
      </c>
      <c r="BL19" s="11">
        <f>SQRT(BG19/H19)</f>
        <v>2.830627587417877</v>
      </c>
      <c r="BM19" s="11"/>
      <c r="BN19" s="8">
        <f>BD19/(AG19-AM19)</f>
        <v>8.94900938392683</v>
      </c>
      <c r="BO19" s="11">
        <f>BE19/(AE19-AT19)</f>
        <v>5.33719850724231</v>
      </c>
      <c r="BP19" s="11"/>
      <c r="BQ19" s="8">
        <f>DF19</f>
        <v>1.860891503640733</v>
      </c>
      <c r="BR19" s="11">
        <f>DG19</f>
        <v>2.5196098175722064</v>
      </c>
      <c r="BS19" s="11">
        <f>DH19</f>
        <v>2.997193378478281</v>
      </c>
      <c r="BT19" s="11">
        <f>LARGE(BQ19:BS19,1)</f>
        <v>2.997193378478281</v>
      </c>
      <c r="BU19" s="11">
        <f>BF19/BT19</f>
        <v>4.251509184270933</v>
      </c>
      <c r="BV19" s="11"/>
      <c r="BW19" s="8">
        <f>DI19</f>
        <v>5.537451005895667</v>
      </c>
      <c r="BX19" s="11">
        <f>DJ19</f>
        <v>4.3704009034157645</v>
      </c>
      <c r="BY19" s="11">
        <f>LARGE(BW19:BX19,1)</f>
        <v>5.537451005895667</v>
      </c>
      <c r="BZ19" s="11">
        <f>BG19/BY19</f>
        <v>10.936958831119147</v>
      </c>
      <c r="CA19" s="11"/>
      <c r="CC19" s="11"/>
      <c r="CD19" s="11">
        <f>AZ19</f>
        <v>0.5076409154646729</v>
      </c>
      <c r="CE19" s="11">
        <f>CD19*(180/PI())</f>
        <v>29.085681964283165</v>
      </c>
      <c r="CF19" s="11">
        <f>(PI()/2)-CD19</f>
        <v>1.0631554113302237</v>
      </c>
      <c r="CG19" s="11">
        <f>CF19*(180/PI())</f>
        <v>60.914318035716846</v>
      </c>
      <c r="CH19" s="2" t="s">
        <v>13</v>
      </c>
      <c r="CI19" s="11">
        <f>CD19-(CK19+CN19)</f>
        <v>0.16784067407884196</v>
      </c>
      <c r="CJ19" s="11">
        <f>CI19*(180/PI())</f>
        <v>9.61656225534844</v>
      </c>
      <c r="CK19" s="11">
        <f>ACOS((DD19^2+DC19^2-AH19^2)/(2*DD19*DC19))</f>
        <v>0.09737889014406242</v>
      </c>
      <c r="CL19" s="11">
        <f>CK19*(180/PI())</f>
        <v>5.579399418922866</v>
      </c>
      <c r="CM19" s="2" t="s">
        <v>13</v>
      </c>
      <c r="CN19" s="11">
        <f>ACOS((AT19^2+DD19^2-(AG19-AM19)^2)/(2*AT19*DD19))-CF19</f>
        <v>0.24242135124176856</v>
      </c>
      <c r="CO19" s="11">
        <f>CN19*(180/PI())</f>
        <v>13.889720290011857</v>
      </c>
      <c r="CP19" s="11">
        <f>ATAN(AT19/AM19)</f>
        <v>0.5398539282461546</v>
      </c>
      <c r="CQ19" s="11">
        <f>CP19*(180/PI())</f>
        <v>30.931351642063042</v>
      </c>
      <c r="CR19" s="11">
        <f>ACOS((DB19^2+DA19^2-AH19^2)/(2*DB19*DA19))</f>
        <v>0.10055082980102825</v>
      </c>
      <c r="CS19" s="11">
        <f>CR19*(180/PI())</f>
        <v>5.761138174137182</v>
      </c>
      <c r="CT19" s="2" t="s">
        <v>13</v>
      </c>
      <c r="CU19" s="11">
        <f>ACOS((DA19^2+AM19^2-(AE19-AT19)^2)/(2*DA19*AM19))-CD19</f>
        <v>0.5573234508419239</v>
      </c>
      <c r="CV19" s="11">
        <f>CU19*(180/PI())</f>
        <v>31.932281556909047</v>
      </c>
      <c r="CW19" s="2" t="s">
        <v>13</v>
      </c>
      <c r="CX19" s="11">
        <f>((PI()/2)-CD19)-(CU19+CR19)</f>
        <v>0.40528113068727156</v>
      </c>
      <c r="CY19" s="11">
        <f>CX19*(180/PI())</f>
        <v>23.220898304670612</v>
      </c>
      <c r="DA19" s="11">
        <f>SQRT(AM19^2+(AE19-AT19)^2)</f>
        <v>5.149682714455253</v>
      </c>
      <c r="DB19" s="11">
        <f>SQRT((AM19-AH19)^2+(AE19-AT19)^2)</f>
        <v>4.901890898943042</v>
      </c>
      <c r="DC19" s="11">
        <f>SQRT((AG19-AM19)^2+(AT19-AH19)^2)</f>
        <v>5.583253570423991</v>
      </c>
      <c r="DD19" s="11">
        <f>SQRT((AG19-AM19)^2+AT19^2)</f>
        <v>5.704245621120364</v>
      </c>
      <c r="DE19" s="11">
        <f>SQRT(AM19^2+AT19^2)</f>
        <v>2.908895652996913</v>
      </c>
      <c r="DF19" s="11">
        <f>DC19*SIN(CK19+CN19)</f>
        <v>1.860891503640733</v>
      </c>
      <c r="DG19" s="11">
        <f>DE19*SIN(CP19+CD19)</f>
        <v>2.5196098175722064</v>
      </c>
      <c r="DH19" s="11">
        <f>DB19*SIN(CU19+CR19)</f>
        <v>2.997193378478281</v>
      </c>
      <c r="DI19" s="11">
        <f>DD19*SIN(CF19+CI19+CK19)</f>
        <v>5.537451005895667</v>
      </c>
      <c r="DJ19" s="11">
        <f>DA19*SIN(CR19+CX19+CD19)</f>
        <v>4.3704009034157645</v>
      </c>
      <c r="DK19" s="11"/>
      <c r="DL19" s="11"/>
      <c r="DM19" s="11"/>
      <c r="DN19" s="11"/>
      <c r="DO19" s="11"/>
      <c r="DP19" s="11"/>
      <c r="DQ19" s="11"/>
      <c r="DR19" s="11"/>
    </row>
    <row r="20" spans="1:122" ht="15">
      <c r="A20" s="1">
        <v>20</v>
      </c>
      <c r="B20" s="14" t="s">
        <v>109</v>
      </c>
      <c r="C20" s="15" t="s">
        <v>129</v>
      </c>
      <c r="D20" s="12">
        <v>8</v>
      </c>
      <c r="E20" s="12">
        <v>6</v>
      </c>
      <c r="F20" s="12">
        <v>0.5</v>
      </c>
      <c r="G20" s="8">
        <f>H20*490/144</f>
        <v>22.96875</v>
      </c>
      <c r="H20" s="16">
        <f>AH20*(AD20+AG20)</f>
        <v>6.75</v>
      </c>
      <c r="I20" s="8">
        <f>BD20</f>
        <v>44.307291666666664</v>
      </c>
      <c r="J20" s="11">
        <f>BN20</f>
        <v>8.015389447236181</v>
      </c>
      <c r="K20" s="11">
        <f>BI20</f>
        <v>2.5620388775107497</v>
      </c>
      <c r="L20" s="11">
        <f>AM20</f>
        <v>2.4722222222222223</v>
      </c>
      <c r="M20" s="11">
        <f>AO20</f>
        <v>5.527777777777778</v>
      </c>
      <c r="N20" s="8">
        <f>BE20</f>
        <v>21.682291666666664</v>
      </c>
      <c r="O20" s="11">
        <f>BO20</f>
        <v>4.78872699386503</v>
      </c>
      <c r="P20" s="11">
        <f>BJ20</f>
        <v>1.7922587307709483</v>
      </c>
      <c r="Q20" s="11">
        <f>AT20</f>
        <v>1.4722222222222223</v>
      </c>
      <c r="R20" s="11">
        <f>AV20</f>
        <v>4.527777777777778</v>
      </c>
      <c r="S20" s="8">
        <f>BF20</f>
        <v>11.452188124821701</v>
      </c>
      <c r="T20" s="11">
        <f>BU20</f>
        <v>3.826513520646464</v>
      </c>
      <c r="U20" s="11">
        <f>BK20</f>
        <v>1.3025438429997465</v>
      </c>
      <c r="V20" s="11">
        <f>BT20</f>
        <v>2.99285186450535</v>
      </c>
      <c r="W20" s="8">
        <f>BG20</f>
        <v>54.537395208511626</v>
      </c>
      <c r="X20" s="11">
        <f>BZ20</f>
        <v>9.836309091884374</v>
      </c>
      <c r="Y20" s="11">
        <f>BL20</f>
        <v>2.8424662012000574</v>
      </c>
      <c r="Z20" s="11">
        <f>BY20</f>
        <v>5.544497910655196</v>
      </c>
      <c r="AA20" s="11">
        <f>BA20</f>
        <v>29.16176397808753</v>
      </c>
      <c r="AB20" s="11">
        <f>BB20</f>
        <v>0.5580056477369978</v>
      </c>
      <c r="AD20" s="8">
        <f>AE20-AH20</f>
        <v>5.5</v>
      </c>
      <c r="AE20" s="11">
        <f>E20</f>
        <v>6</v>
      </c>
      <c r="AF20" s="11">
        <f>AG20-AH20</f>
        <v>7.5</v>
      </c>
      <c r="AG20" s="11">
        <f>D20</f>
        <v>8</v>
      </c>
      <c r="AH20" s="11">
        <f>F20</f>
        <v>0.5</v>
      </c>
      <c r="AI20" s="8">
        <f>AG20*AH20</f>
        <v>4</v>
      </c>
      <c r="AJ20" s="11">
        <f>AG20/2</f>
        <v>4</v>
      </c>
      <c r="AK20" s="11">
        <f>AD20*AH20</f>
        <v>2.75</v>
      </c>
      <c r="AL20" s="11">
        <f>AH20/2</f>
        <v>0.25</v>
      </c>
      <c r="AM20" s="11">
        <f>(AI20*AJ20+AK20*AL20)/(AI20+AK20)</f>
        <v>2.4722222222222223</v>
      </c>
      <c r="AN20" s="11"/>
      <c r="AO20" s="11">
        <f>AG20-AM20</f>
        <v>5.527777777777778</v>
      </c>
      <c r="AP20" s="8">
        <f>AE20*AH20</f>
        <v>3</v>
      </c>
      <c r="AQ20" s="11">
        <f>AE20/2</f>
        <v>3</v>
      </c>
      <c r="AR20" s="11">
        <f>AF20*AH20</f>
        <v>3.75</v>
      </c>
      <c r="AS20" s="11">
        <f>AH20/2</f>
        <v>0.25</v>
      </c>
      <c r="AT20" s="11">
        <f>(AP20*AQ20+AR20*AS20)/(AP20+AR20)</f>
        <v>1.4722222222222223</v>
      </c>
      <c r="AU20" s="11"/>
      <c r="AV20" s="11">
        <f>AE20-AT20</f>
        <v>4.527777777777778</v>
      </c>
      <c r="AX20" s="11">
        <f>-(AD20*AE20*AF20*AG20*AH20)/(4*(AE20+AF20))</f>
        <v>-18.333333333333332</v>
      </c>
      <c r="AY20" s="11">
        <f>IF(AE20=AG20,"N/A",(2*AX20)/(BE20-BD20))</f>
        <v>1.6206261510128912</v>
      </c>
      <c r="AZ20" s="11">
        <f>IF(AE20=AG20,PI()/4,(1/2)*ATAN(AY20))</f>
        <v>0.508968797107107</v>
      </c>
      <c r="BA20" s="11">
        <f>IF(AE20=AG20,45,(1/2)*ATAN(AY20)*(180/PI()))</f>
        <v>29.16176397808753</v>
      </c>
      <c r="BB20" s="11">
        <f>IF(AE20=AG20,1,TAN(BA20/(180/PI())))</f>
        <v>0.5580056477369978</v>
      </c>
      <c r="BD20" s="11">
        <f>(1/3)*(AH20*(AG20-AM20)^3+AE20*AM20^3-AD20*(AM20-AH20)^3)</f>
        <v>44.307291666666664</v>
      </c>
      <c r="BE20" s="11">
        <f>(1/3)*(AH20*(AE20-AT20)^3+AG20*AT20^3-AF20*(AT20-AH20)^3)</f>
        <v>21.682291666666664</v>
      </c>
      <c r="BF20" s="11">
        <f>BD20*(SIN(AZ20))^2+BE20*(COS(AZ20))^2+AX20*SIN(2*AZ20)</f>
        <v>11.452188124821701</v>
      </c>
      <c r="BG20" s="11">
        <f>BD20*COS(AZ20)^2+BE20*SIN(AZ20)^2-AX20*SIN(2*AZ20)</f>
        <v>54.537395208511626</v>
      </c>
      <c r="BH20" s="11"/>
      <c r="BI20" s="8">
        <f>SQRT(BD20/H20)</f>
        <v>2.5620388775107497</v>
      </c>
      <c r="BJ20" s="11">
        <f>SQRT(BE20/H20)</f>
        <v>1.7922587307709483</v>
      </c>
      <c r="BK20" s="11">
        <f>SQRT(BF20/H20)</f>
        <v>1.3025438429997465</v>
      </c>
      <c r="BL20" s="11">
        <f>SQRT(BG20/H20)</f>
        <v>2.8424662012000574</v>
      </c>
      <c r="BM20" s="11"/>
      <c r="BN20" s="8">
        <f>BD20/(AG20-AM20)</f>
        <v>8.015389447236181</v>
      </c>
      <c r="BO20" s="11">
        <f>BE20/(AE20-AT20)</f>
        <v>4.78872699386503</v>
      </c>
      <c r="BP20" s="11"/>
      <c r="BQ20" s="8">
        <f>DF20</f>
        <v>1.8445684524337298</v>
      </c>
      <c r="BR20" s="11">
        <f>DG20</f>
        <v>2.490271360805159</v>
      </c>
      <c r="BS20" s="11">
        <f>DH20</f>
        <v>2.99285186450535</v>
      </c>
      <c r="BT20" s="11">
        <f>LARGE(BQ20:BS20,1)</f>
        <v>2.99285186450535</v>
      </c>
      <c r="BU20" s="11">
        <f>BF20/BT20</f>
        <v>3.826513520646464</v>
      </c>
      <c r="BV20" s="11"/>
      <c r="BW20" s="8">
        <f>DI20</f>
        <v>5.544497910655196</v>
      </c>
      <c r="BX20" s="11">
        <f>DJ20</f>
        <v>4.365143780812547</v>
      </c>
      <c r="BY20" s="11">
        <f>LARGE(BW20:BX20,1)</f>
        <v>5.544497910655196</v>
      </c>
      <c r="BZ20" s="11">
        <f>BG20/BY20</f>
        <v>9.836309091884374</v>
      </c>
      <c r="CA20" s="11"/>
      <c r="CC20" s="11"/>
      <c r="CD20" s="11">
        <f>AZ20</f>
        <v>0.508968797107107</v>
      </c>
      <c r="CE20" s="11">
        <f>CD20*(180/PI())</f>
        <v>29.16176397808753</v>
      </c>
      <c r="CF20" s="11">
        <f>(PI()/2)-CD20</f>
        <v>1.0618275296877897</v>
      </c>
      <c r="CG20" s="11">
        <f>CF20*(180/PI())</f>
        <v>60.83823602191247</v>
      </c>
      <c r="CH20" s="2" t="s">
        <v>13</v>
      </c>
      <c r="CI20" s="11">
        <f>CD20-(CK20+CN20)</f>
        <v>0.1740988045756663</v>
      </c>
      <c r="CJ20" s="11">
        <f>CI20*(180/PI())</f>
        <v>9.975126720458583</v>
      </c>
      <c r="CK20" s="11">
        <f>ACOS((DD20^2+DC20^2-AH20^2)/(2*DD20*DC20))</f>
        <v>0.08619079393821005</v>
      </c>
      <c r="CL20" s="11">
        <f>CK20*(180/PI())</f>
        <v>4.938368725541196</v>
      </c>
      <c r="CM20" s="2" t="s">
        <v>13</v>
      </c>
      <c r="CN20" s="11">
        <f>ACOS((AT20^2+DD20^2-(AG20-AM20)^2)/(2*AT20*DD20))-CF20</f>
        <v>0.24867919859323062</v>
      </c>
      <c r="CO20" s="11">
        <f>CN20*(180/PI())</f>
        <v>14.248268532087753</v>
      </c>
      <c r="CP20" s="11">
        <f>ATAN(AT20/AM20)</f>
        <v>0.5371082540943802</v>
      </c>
      <c r="CQ20" s="11">
        <f>CP20*(180/PI())</f>
        <v>30.774036101248207</v>
      </c>
      <c r="CR20" s="11">
        <f>ACOS((DB20^2+DA20^2-AH20^2)/(2*DB20*DA20))</f>
        <v>0.08897632248244403</v>
      </c>
      <c r="CS20" s="11">
        <f>CR20*(180/PI())</f>
        <v>5.097967754839022</v>
      </c>
      <c r="CT20" s="2" t="s">
        <v>13</v>
      </c>
      <c r="CU20" s="11">
        <f>ACOS((DA20^2+AM20^2-(AE20-AT20)^2)/(2*DA20*AM20))-CD20</f>
        <v>0.562051070174208</v>
      </c>
      <c r="CV20" s="11">
        <f>CU20*(180/PI())</f>
        <v>32.20315419179338</v>
      </c>
      <c r="CW20" s="2" t="s">
        <v>13</v>
      </c>
      <c r="CX20" s="11">
        <f>((PI()/2)-CD20)-(CU20+CR20)</f>
        <v>0.4108001370311377</v>
      </c>
      <c r="CY20" s="11">
        <f>CX20*(180/PI())</f>
        <v>23.537114075280073</v>
      </c>
      <c r="DA20" s="11">
        <f>SQRT(AM20^2+(AE20-AT20)^2)</f>
        <v>5.158745421222844</v>
      </c>
      <c r="DB20" s="11">
        <f>SQRT((AM20-AH20)^2+(AE20-AT20)^2)</f>
        <v>4.938667036637056</v>
      </c>
      <c r="DC20" s="11">
        <f>SQRT((AG20-AM20)^2+(AT20-AH20)^2)</f>
        <v>5.612623558539851</v>
      </c>
      <c r="DD20" s="11">
        <f>SQRT((AG20-AM20)^2+AT20^2)</f>
        <v>5.720468987076039</v>
      </c>
      <c r="DE20" s="11">
        <f>SQRT(AM20^2+AT20^2)</f>
        <v>2.877380925017458</v>
      </c>
      <c r="DF20" s="11">
        <f>DC20*SIN(CK20+CN20)</f>
        <v>1.8445684524337298</v>
      </c>
      <c r="DG20" s="11">
        <f>DE20*SIN(CP20+CD20)</f>
        <v>2.490271360805159</v>
      </c>
      <c r="DH20" s="11">
        <f>DB20*SIN(CU20+CR20)</f>
        <v>2.99285186450535</v>
      </c>
      <c r="DI20" s="11">
        <f>DD20*SIN(CF20+CI20+CK20)</f>
        <v>5.544497910655196</v>
      </c>
      <c r="DJ20" s="11">
        <f>DA20*SIN(CR20+CX20+CD20)</f>
        <v>4.365143780812547</v>
      </c>
      <c r="DK20" s="11"/>
      <c r="DL20" s="11"/>
      <c r="DM20" s="11"/>
      <c r="DN20" s="11"/>
      <c r="DO20" s="11"/>
      <c r="DP20" s="11"/>
      <c r="DQ20" s="11"/>
      <c r="DR20" s="11"/>
    </row>
    <row r="21" spans="1:122" ht="15">
      <c r="A21" s="5">
        <v>21</v>
      </c>
      <c r="B21" s="14" t="s">
        <v>109</v>
      </c>
      <c r="C21" s="15" t="s">
        <v>130</v>
      </c>
      <c r="D21" s="12">
        <v>8</v>
      </c>
      <c r="E21" s="12">
        <v>6</v>
      </c>
      <c r="F21" s="12">
        <v>0.4375</v>
      </c>
      <c r="G21" s="8">
        <f>H21*490/144</f>
        <v>20.19070095486111</v>
      </c>
      <c r="H21" s="16">
        <f>AH21*(AD21+AG21)</f>
        <v>5.93359375</v>
      </c>
      <c r="I21" s="8">
        <f>BD21</f>
        <v>39.22981906193557</v>
      </c>
      <c r="J21" s="11">
        <f>BN21</f>
        <v>7.067372254924909</v>
      </c>
      <c r="K21" s="11">
        <f>BI21</f>
        <v>2.571279268560542</v>
      </c>
      <c r="L21" s="11">
        <f>AM21</f>
        <v>2.449164746543779</v>
      </c>
      <c r="M21" s="11">
        <f>AO21</f>
        <v>5.550835253456221</v>
      </c>
      <c r="N21" s="8">
        <f>BE21</f>
        <v>19.250082733810586</v>
      </c>
      <c r="O21" s="11">
        <f>BO21</f>
        <v>4.230010901667058</v>
      </c>
      <c r="P21" s="11">
        <f>BJ21</f>
        <v>1.8011811609677382</v>
      </c>
      <c r="Q21" s="11">
        <f>AT21</f>
        <v>1.4491647465437787</v>
      </c>
      <c r="R21" s="11">
        <f>AV21</f>
        <v>4.5508352534562215</v>
      </c>
      <c r="S21" s="8">
        <f>BF21</f>
        <v>10.136060283627026</v>
      </c>
      <c r="T21" s="11">
        <f>BU21</f>
        <v>3.391535755422</v>
      </c>
      <c r="U21" s="11">
        <f>BK21</f>
        <v>1.3070003026213686</v>
      </c>
      <c r="V21" s="11">
        <f>BT21</f>
        <v>2.9886343575834786</v>
      </c>
      <c r="W21" s="8">
        <f>BG21</f>
        <v>48.343841512119134</v>
      </c>
      <c r="X21" s="11">
        <f>BZ21</f>
        <v>8.708194038233655</v>
      </c>
      <c r="Y21" s="11">
        <f>BL21</f>
        <v>2.854379242585325</v>
      </c>
      <c r="Z21" s="11">
        <f>BY21</f>
        <v>5.5515347154488826</v>
      </c>
      <c r="AA21" s="11">
        <f>BA21</f>
        <v>29.235729513898978</v>
      </c>
      <c r="AB21" s="11">
        <f>BB21</f>
        <v>0.5596997722216294</v>
      </c>
      <c r="AD21" s="8">
        <f>AE21-AH21</f>
        <v>5.5625</v>
      </c>
      <c r="AE21" s="11">
        <f>E21</f>
        <v>6</v>
      </c>
      <c r="AF21" s="11">
        <f>AG21-AH21</f>
        <v>7.5625</v>
      </c>
      <c r="AG21" s="11">
        <f>D21</f>
        <v>8</v>
      </c>
      <c r="AH21" s="11">
        <f>F21</f>
        <v>0.4375</v>
      </c>
      <c r="AI21" s="8">
        <f>AG21*AH21</f>
        <v>3.5</v>
      </c>
      <c r="AJ21" s="11">
        <f>AG21/2</f>
        <v>4</v>
      </c>
      <c r="AK21" s="11">
        <f>AD21*AH21</f>
        <v>2.43359375</v>
      </c>
      <c r="AL21" s="11">
        <f>AH21/2</f>
        <v>0.21875</v>
      </c>
      <c r="AM21" s="11">
        <f>(AI21*AJ21+AK21*AL21)/(AI21+AK21)</f>
        <v>2.449164746543779</v>
      </c>
      <c r="AN21" s="11"/>
      <c r="AO21" s="11">
        <f>AG21-AM21</f>
        <v>5.550835253456221</v>
      </c>
      <c r="AP21" s="8">
        <f>AE21*AH21</f>
        <v>2.625</v>
      </c>
      <c r="AQ21" s="11">
        <f>AE21/2</f>
        <v>3</v>
      </c>
      <c r="AR21" s="11">
        <f>AF21*AH21</f>
        <v>3.30859375</v>
      </c>
      <c r="AS21" s="11">
        <f>AH21/2</f>
        <v>0.21875</v>
      </c>
      <c r="AT21" s="11">
        <f>(AP21*AQ21+AR21*AS21)/(AP21+AR21)</f>
        <v>1.4491647465437787</v>
      </c>
      <c r="AU21" s="11"/>
      <c r="AV21" s="11">
        <f>AE21-AT21</f>
        <v>4.5508352534562215</v>
      </c>
      <c r="AX21" s="11">
        <f>-(AD21*AE21*AF21*AG21*AH21)/(4*(AE21+AF21))</f>
        <v>-16.283770161290324</v>
      </c>
      <c r="AY21" s="11">
        <f>IF(AE21=AG21,"N/A",(2*AX21)/(BE21-BD21))</f>
        <v>1.630028534297328</v>
      </c>
      <c r="AZ21" s="11">
        <f>IF(AE21=AG21,PI()/4,(1/2)*ATAN(AY21))</f>
        <v>0.5102597392400184</v>
      </c>
      <c r="BA21" s="11">
        <f>IF(AE21=AG21,45,(1/2)*ATAN(AY21)*(180/PI()))</f>
        <v>29.235729513898978</v>
      </c>
      <c r="BB21" s="11">
        <f>IF(AE21=AG21,1,TAN(BA21/(180/PI())))</f>
        <v>0.5596997722216294</v>
      </c>
      <c r="BD21" s="11">
        <f>(1/3)*(AH21*(AG21-AM21)^3+AE21*AM21^3-AD21*(AM21-AH21)^3)</f>
        <v>39.22981906193557</v>
      </c>
      <c r="BE21" s="11">
        <f>(1/3)*(AH21*(AE21-AT21)^3+AG21*AT21^3-AF21*(AT21-AH21)^3)</f>
        <v>19.250082733810586</v>
      </c>
      <c r="BF21" s="11">
        <f>BD21*(SIN(AZ21))^2+BE21*(COS(AZ21))^2+AX21*SIN(2*AZ21)</f>
        <v>10.136060283627026</v>
      </c>
      <c r="BG21" s="11">
        <f>BD21*COS(AZ21)^2+BE21*SIN(AZ21)^2-AX21*SIN(2*AZ21)</f>
        <v>48.343841512119134</v>
      </c>
      <c r="BH21" s="11"/>
      <c r="BI21" s="8">
        <f>SQRT(BD21/H21)</f>
        <v>2.571279268560542</v>
      </c>
      <c r="BJ21" s="11">
        <f>SQRT(BE21/H21)</f>
        <v>1.8011811609677382</v>
      </c>
      <c r="BK21" s="11">
        <f>SQRT(BF21/H21)</f>
        <v>1.3070003026213686</v>
      </c>
      <c r="BL21" s="11">
        <f>SQRT(BG21/H21)</f>
        <v>2.854379242585325</v>
      </c>
      <c r="BM21" s="11"/>
      <c r="BN21" s="8">
        <f>BD21/(AG21-AM21)</f>
        <v>7.067372254924909</v>
      </c>
      <c r="BO21" s="11">
        <f>BE21/(AE21-AT21)</f>
        <v>4.230010901667058</v>
      </c>
      <c r="BP21" s="11"/>
      <c r="BQ21" s="8">
        <f>DF21</f>
        <v>1.8282531336441854</v>
      </c>
      <c r="BR21" s="11">
        <f>DG21</f>
        <v>2.4607484323678266</v>
      </c>
      <c r="BS21" s="11">
        <f>DH21</f>
        <v>2.9886343575834786</v>
      </c>
      <c r="BT21" s="11">
        <f>LARGE(BQ21:BS21,1)</f>
        <v>2.9886343575834786</v>
      </c>
      <c r="BU21" s="11">
        <f>BF21/BT21</f>
        <v>3.391535755422</v>
      </c>
      <c r="BV21" s="11"/>
      <c r="BW21" s="8">
        <f>DI21</f>
        <v>5.5515347154488826</v>
      </c>
      <c r="BX21" s="11">
        <f>DJ21</f>
        <v>4.359830218363912</v>
      </c>
      <c r="BY21" s="11">
        <f>LARGE(BW21:BX21,1)</f>
        <v>5.5515347154488826</v>
      </c>
      <c r="BZ21" s="11">
        <f>BG21/BY21</f>
        <v>8.708194038233655</v>
      </c>
      <c r="CA21" s="11"/>
      <c r="CC21" s="11"/>
      <c r="CD21" s="11">
        <f>AZ21</f>
        <v>0.5102597392400184</v>
      </c>
      <c r="CE21" s="11">
        <f>CD21*(180/PI())</f>
        <v>29.235729513898978</v>
      </c>
      <c r="CF21" s="11">
        <f>(PI()/2)-CD21</f>
        <v>1.060536587554878</v>
      </c>
      <c r="CG21" s="11">
        <f>CF21*(180/PI())</f>
        <v>60.76427048610102</v>
      </c>
      <c r="CH21" s="2" t="s">
        <v>13</v>
      </c>
      <c r="CI21" s="11">
        <f>CD21-(CK21+CN21)</f>
        <v>0.18027583080641596</v>
      </c>
      <c r="CJ21" s="11">
        <f>CI21*(180/PI())</f>
        <v>10.329044253422143</v>
      </c>
      <c r="CK21" s="11">
        <f>ACOS((DD21^2+DC21^2-AH21^2)/(2*DD21*DC21))</f>
        <v>0.07509559513007313</v>
      </c>
      <c r="CL21" s="11">
        <f>CK21*(180/PI())</f>
        <v>4.302660660976369</v>
      </c>
      <c r="CM21" s="2" t="s">
        <v>13</v>
      </c>
      <c r="CN21" s="11">
        <f>ACOS((AT21^2+DD21^2-(AG21-AM21)^2)/(2*AT21*DD21))-CF21</f>
        <v>0.25488831330352935</v>
      </c>
      <c r="CO21" s="11">
        <f>CN21*(180/PI())</f>
        <v>14.604024599500466</v>
      </c>
      <c r="CP21" s="11">
        <f>ATAN(AT21/AM21)</f>
        <v>0.5342923812225483</v>
      </c>
      <c r="CQ21" s="11">
        <f>CP21*(180/PI())</f>
        <v>30.612698470046855</v>
      </c>
      <c r="CR21" s="11">
        <f>ACOS((DB21^2+DA21^2-AH21^2)/(2*DB21*DA21))</f>
        <v>0.07750525279382425</v>
      </c>
      <c r="CS21" s="11">
        <f>CR21*(180/PI())</f>
        <v>4.440723875180662</v>
      </c>
      <c r="CT21" s="2" t="s">
        <v>13</v>
      </c>
      <c r="CU21" s="11">
        <f>ACOS((DA21^2+AM21^2-(AE21-AT21)^2)/(2*DA21*AM21))-CD21</f>
        <v>0.5668141435594222</v>
      </c>
      <c r="CV21" s="11">
        <f>CU21*(180/PI())</f>
        <v>32.47605819427724</v>
      </c>
      <c r="CW21" s="2" t="s">
        <v>13</v>
      </c>
      <c r="CX21" s="11">
        <f>((PI()/2)-CD21)-(CU21+CR21)</f>
        <v>0.4162171912016316</v>
      </c>
      <c r="CY21" s="11">
        <f>CX21*(180/PI())</f>
        <v>23.84748841664311</v>
      </c>
      <c r="DA21" s="11">
        <f>SQRT(AM21^2+(AE21-AT21)^2)</f>
        <v>5.168027617942149</v>
      </c>
      <c r="DB21" s="11">
        <f>SQRT((AM21-AH21)^2+(AE21-AT21)^2)</f>
        <v>4.975630267271374</v>
      </c>
      <c r="DC21" s="11">
        <f>SQRT((AG21-AM21)^2+(AT21-AH21)^2)</f>
        <v>5.642272376482003</v>
      </c>
      <c r="DD21" s="11">
        <f>SQRT((AG21-AM21)^2+AT21^2)</f>
        <v>5.7368850845766195</v>
      </c>
      <c r="DE21" s="11">
        <f>SQRT(AM21^2+AT21^2)</f>
        <v>2.8457839725351866</v>
      </c>
      <c r="DF21" s="11">
        <f>DC21*SIN(CK21+CN21)</f>
        <v>1.8282531336441854</v>
      </c>
      <c r="DG21" s="11">
        <f>DE21*SIN(CP21+CD21)</f>
        <v>2.4607484323678266</v>
      </c>
      <c r="DH21" s="11">
        <f>DB21*SIN(CU21+CR21)</f>
        <v>2.9886343575834786</v>
      </c>
      <c r="DI21" s="11">
        <f>DD21*SIN(CF21+CI21+CK21)</f>
        <v>5.5515347154488826</v>
      </c>
      <c r="DJ21" s="11">
        <f>DA21*SIN(CR21+CX21+CD21)</f>
        <v>4.359830218363912</v>
      </c>
      <c r="DK21" s="11"/>
      <c r="DL21" s="11"/>
      <c r="DM21" s="11"/>
      <c r="DN21" s="11"/>
      <c r="DO21" s="11"/>
      <c r="DP21" s="11"/>
      <c r="DQ21" s="11"/>
      <c r="DR21" s="11"/>
    </row>
    <row r="22" spans="1:122" ht="15">
      <c r="A22" s="1">
        <v>22</v>
      </c>
      <c r="B22" s="14" t="s">
        <v>109</v>
      </c>
      <c r="C22" s="15" t="s">
        <v>131</v>
      </c>
      <c r="D22" s="12">
        <v>8</v>
      </c>
      <c r="E22" s="12">
        <v>4</v>
      </c>
      <c r="F22" s="12">
        <v>1</v>
      </c>
      <c r="G22" s="8">
        <f>H22*490/144</f>
        <v>37.43055555555556</v>
      </c>
      <c r="H22" s="16">
        <f>AH22*(AD22+AG22)</f>
        <v>11</v>
      </c>
      <c r="I22" s="8">
        <f>BD22</f>
        <v>69.64393939393939</v>
      </c>
      <c r="J22" s="11">
        <f>BN22</f>
        <v>14.056574923547398</v>
      </c>
      <c r="K22" s="11">
        <f>BI22</f>
        <v>2.5162009493740465</v>
      </c>
      <c r="L22" s="11">
        <f>AM22</f>
        <v>3.0454545454545454</v>
      </c>
      <c r="M22" s="11">
        <f>AO22</f>
        <v>4.954545454545455</v>
      </c>
      <c r="N22" s="8">
        <f>BE22</f>
        <v>11.643939393939393</v>
      </c>
      <c r="O22" s="11">
        <f>BO22</f>
        <v>3.9410256410256403</v>
      </c>
      <c r="P22" s="11">
        <f>BJ22</f>
        <v>1.0288537043251489</v>
      </c>
      <c r="Q22" s="11">
        <f>AT22</f>
        <v>1.0454545454545454</v>
      </c>
      <c r="R22" s="11">
        <f>AV22</f>
        <v>2.9545454545454546</v>
      </c>
      <c r="S22" s="8">
        <f>BF22</f>
        <v>7.868091604033067</v>
      </c>
      <c r="T22" s="11">
        <f>BU22</f>
        <v>3.3097070549858683</v>
      </c>
      <c r="U22" s="11">
        <f>BK22</f>
        <v>0.8457429011893017</v>
      </c>
      <c r="V22" s="11">
        <f>BT22</f>
        <v>2.3772773460963186</v>
      </c>
      <c r="W22" s="8">
        <f>BG22</f>
        <v>73.41978718384573</v>
      </c>
      <c r="X22" s="11">
        <f>BZ22</f>
        <v>14.507984032830219</v>
      </c>
      <c r="Y22" s="11">
        <f>BL22</f>
        <v>2.583510423362433</v>
      </c>
      <c r="Z22" s="11">
        <f>BY22</f>
        <v>5.060647090436795</v>
      </c>
      <c r="AA22" s="11">
        <f>BA22</f>
        <v>13.886671899579</v>
      </c>
      <c r="AB22" s="11">
        <f>BB22</f>
        <v>0.2472281291010095</v>
      </c>
      <c r="AD22" s="8">
        <f>AE22-AH22</f>
        <v>3</v>
      </c>
      <c r="AE22" s="11">
        <f>E22</f>
        <v>4</v>
      </c>
      <c r="AF22" s="11">
        <f>AG22-AH22</f>
        <v>7</v>
      </c>
      <c r="AG22" s="11">
        <f>D22</f>
        <v>8</v>
      </c>
      <c r="AH22" s="11">
        <f>F22</f>
        <v>1</v>
      </c>
      <c r="AI22" s="8">
        <f>AG22*AH22</f>
        <v>8</v>
      </c>
      <c r="AJ22" s="11">
        <f>AG22/2</f>
        <v>4</v>
      </c>
      <c r="AK22" s="11">
        <f>AD22*AH22</f>
        <v>3</v>
      </c>
      <c r="AL22" s="11">
        <f>AH22/2</f>
        <v>0.5</v>
      </c>
      <c r="AM22" s="11">
        <f>(AI22*AJ22+AK22*AL22)/(AI22+AK22)</f>
        <v>3.0454545454545454</v>
      </c>
      <c r="AN22" s="11"/>
      <c r="AO22" s="11">
        <f>AG22-AM22</f>
        <v>4.954545454545455</v>
      </c>
      <c r="AP22" s="8">
        <f>AE22*AH22</f>
        <v>4</v>
      </c>
      <c r="AQ22" s="11">
        <f>AE22/2</f>
        <v>2</v>
      </c>
      <c r="AR22" s="11">
        <f>AF22*AH22</f>
        <v>7</v>
      </c>
      <c r="AS22" s="11">
        <f>AH22/2</f>
        <v>0.5</v>
      </c>
      <c r="AT22" s="11">
        <f>(AP22*AQ22+AR22*AS22)/(AP22+AR22)</f>
        <v>1.0454545454545454</v>
      </c>
      <c r="AU22" s="11"/>
      <c r="AV22" s="11">
        <f>AE22-AT22</f>
        <v>2.9545454545454546</v>
      </c>
      <c r="AX22" s="11">
        <f>-(AD22*AE22*AF22*AG22*AH22)/(4*(AE22+AF22))</f>
        <v>-15.272727272727273</v>
      </c>
      <c r="AY22" s="11">
        <f>IF(AE22=AG22,"N/A",(2*AX22)/(BE22-BD22))</f>
        <v>0.5266457680250783</v>
      </c>
      <c r="AZ22" s="11">
        <f>IF(AE22=AG22,PI()/4,(1/2)*ATAN(AY22))</f>
        <v>0.2423681467918289</v>
      </c>
      <c r="BA22" s="11">
        <f>IF(AE22=AG22,45,(1/2)*ATAN(AY22)*(180/PI()))</f>
        <v>13.886671899579</v>
      </c>
      <c r="BB22" s="11">
        <f>IF(AE22=AG22,1,TAN(BA22/(180/PI())))</f>
        <v>0.2472281291010095</v>
      </c>
      <c r="BD22" s="11">
        <f>(1/3)*(AH22*(AG22-AM22)^3+AE22*AM22^3-AD22*(AM22-AH22)^3)</f>
        <v>69.64393939393939</v>
      </c>
      <c r="BE22" s="11">
        <f>(1/3)*(AH22*(AE22-AT22)^3+AG22*AT22^3-AF22*(AT22-AH22)^3)</f>
        <v>11.643939393939393</v>
      </c>
      <c r="BF22" s="11">
        <f>BD22*(SIN(AZ22))^2+BE22*(COS(AZ22))^2+AX22*SIN(2*AZ22)</f>
        <v>7.868091604033067</v>
      </c>
      <c r="BG22" s="11">
        <f>BD22*COS(AZ22)^2+BE22*SIN(AZ22)^2-AX22*SIN(2*AZ22)</f>
        <v>73.41978718384573</v>
      </c>
      <c r="BH22" s="11"/>
      <c r="BI22" s="8">
        <f>SQRT(BD22/H22)</f>
        <v>2.5162009493740465</v>
      </c>
      <c r="BJ22" s="11">
        <f>SQRT(BE22/H22)</f>
        <v>1.0288537043251489</v>
      </c>
      <c r="BK22" s="11">
        <f>SQRT(BF22/H22)</f>
        <v>0.8457429011893017</v>
      </c>
      <c r="BL22" s="11">
        <f>SQRT(BG22/H22)</f>
        <v>2.583510423362433</v>
      </c>
      <c r="BM22" s="11"/>
      <c r="BN22" s="8">
        <f>BD22/(AG22-AM22)</f>
        <v>14.056574923547398</v>
      </c>
      <c r="BO22" s="11">
        <f>BE22/(AE22-AT22)</f>
        <v>3.9410256410256403</v>
      </c>
      <c r="BP22" s="11"/>
      <c r="BQ22" s="8">
        <f>DF22</f>
        <v>1.1449759357413225</v>
      </c>
      <c r="BR22" s="11">
        <f>DG22</f>
        <v>1.7458142304684159</v>
      </c>
      <c r="BS22" s="11">
        <f>DH22</f>
        <v>2.3772773460963186</v>
      </c>
      <c r="BT22" s="11">
        <f>LARGE(BQ22:BS22,1)</f>
        <v>2.3772773460963186</v>
      </c>
      <c r="BU22" s="11">
        <f>BF22/BT22</f>
        <v>3.3097070549858683</v>
      </c>
      <c r="BV22" s="11"/>
      <c r="BW22" s="8">
        <f>DI22</f>
        <v>5.060647090436795</v>
      </c>
      <c r="BX22" s="11">
        <f>DJ22</f>
        <v>3.6655405200006874</v>
      </c>
      <c r="BY22" s="11">
        <f>LARGE(BW22:BX22,1)</f>
        <v>5.060647090436795</v>
      </c>
      <c r="BZ22" s="11">
        <f>BG22/BY22</f>
        <v>14.507984032830219</v>
      </c>
      <c r="CA22" s="11"/>
      <c r="CC22" s="11"/>
      <c r="CD22" s="11">
        <f>AZ22</f>
        <v>0.2423681467918289</v>
      </c>
      <c r="CE22" s="11">
        <f>CD22*(180/PI())</f>
        <v>13.886671899579</v>
      </c>
      <c r="CF22" s="11">
        <f>(PI()/2)-CD22</f>
        <v>1.3284281800030677</v>
      </c>
      <c r="CG22" s="11">
        <f>CF22*(180/PI())</f>
        <v>76.113328100421</v>
      </c>
      <c r="CH22" s="2" t="s">
        <v>13</v>
      </c>
      <c r="CI22" s="11">
        <f>CD22-(CK22+CN22)</f>
        <v>0.009174054545109833</v>
      </c>
      <c r="CJ22" s="11">
        <f>CI22*(180/PI())</f>
        <v>0.5256346064576037</v>
      </c>
      <c r="CK22" s="11">
        <f>ACOS((DD22^2+DC22^2-AH22^2)/(2*DD22*DC22))</f>
        <v>0.19878449270782417</v>
      </c>
      <c r="CL22" s="11">
        <f>CK22*(180/PI())</f>
        <v>11.389512464807414</v>
      </c>
      <c r="CM22" s="2" t="s">
        <v>13</v>
      </c>
      <c r="CN22" s="11">
        <f>ACOS((AT22^2+DD22^2-(AG22-AM22)^2)/(2*AT22*DD22))-CF22</f>
        <v>0.034409599538894886</v>
      </c>
      <c r="CO22" s="11">
        <f>CN22*(180/PI())</f>
        <v>1.9715248283139806</v>
      </c>
      <c r="CP22" s="11">
        <f>ATAN(AT22/AM22)</f>
        <v>0.3306788885764789</v>
      </c>
      <c r="CQ22" s="11">
        <f>CP22*(180/PI())</f>
        <v>18.94650468950905</v>
      </c>
      <c r="CR22" s="11">
        <f>ACOS((DB22^2+DA22^2-AH22^2)/(2*DB22*DA22))</f>
        <v>0.1950038556672482</v>
      </c>
      <c r="CS22" s="11">
        <f>CR22*(180/PI())</f>
        <v>11.172897918511582</v>
      </c>
      <c r="CT22" s="2" t="s">
        <v>13</v>
      </c>
      <c r="CU22" s="11">
        <f>ACOS((DA22^2+AM22^2-(AE22-AT22)^2)/(2*DA22*AM22))-CD22</f>
        <v>0.5278796607308496</v>
      </c>
      <c r="CV22" s="11">
        <f>CU22*(180/PI())</f>
        <v>30.245276650675457</v>
      </c>
      <c r="CW22" s="2" t="s">
        <v>13</v>
      </c>
      <c r="CX22" s="11">
        <f>((PI()/2)-CD22)-(CU22+CR22)</f>
        <v>0.60554466360497</v>
      </c>
      <c r="CY22" s="11">
        <f>CX22*(180/PI())</f>
        <v>34.69515353123396</v>
      </c>
      <c r="DA22" s="11">
        <f>SQRT(AM22^2+(AE22-AT22)^2)</f>
        <v>4.243127647314532</v>
      </c>
      <c r="DB22" s="11">
        <f>SQRT((AM22-AH22)^2+(AE22-AT22)^2)</f>
        <v>3.593497341100431</v>
      </c>
      <c r="DC22" s="11">
        <f>SQRT((AG22-AM22)^2+(AT22-AH22)^2)</f>
        <v>4.954753957247474</v>
      </c>
      <c r="DD22" s="11">
        <f>SQRT((AG22-AM22)^2+AT22^2)</f>
        <v>5.0636445242304085</v>
      </c>
      <c r="DE22" s="11">
        <f>SQRT(AM22^2+AT22^2)</f>
        <v>3.2199019542590612</v>
      </c>
      <c r="DF22" s="11">
        <f>DC22*SIN(CK22+CN22)</f>
        <v>1.1449759357413225</v>
      </c>
      <c r="DG22" s="11">
        <f>DE22*SIN(CP22+CD22)</f>
        <v>1.7458142304684159</v>
      </c>
      <c r="DH22" s="11">
        <f>DB22*SIN(CU22+CR22)</f>
        <v>2.3772773460963186</v>
      </c>
      <c r="DI22" s="11">
        <f>DD22*SIN(CF22+CI22+CK22)</f>
        <v>5.060647090436795</v>
      </c>
      <c r="DJ22" s="11">
        <f>DA22*SIN(CR22+CX22+CD22)</f>
        <v>3.6655405200006874</v>
      </c>
      <c r="DK22" s="11"/>
      <c r="DL22" s="11"/>
      <c r="DM22" s="11"/>
      <c r="DN22" s="11"/>
      <c r="DO22" s="11"/>
      <c r="DP22" s="11"/>
      <c r="DQ22" s="11"/>
      <c r="DR22" s="11"/>
    </row>
    <row r="23" spans="1:122" ht="15">
      <c r="A23" s="5">
        <v>23</v>
      </c>
      <c r="B23" s="14" t="s">
        <v>109</v>
      </c>
      <c r="C23" s="15" t="s">
        <v>132</v>
      </c>
      <c r="D23" s="12">
        <v>8</v>
      </c>
      <c r="E23" s="12">
        <v>4</v>
      </c>
      <c r="F23" s="12">
        <v>0.875</v>
      </c>
      <c r="G23" s="8">
        <f>H23*490/144</f>
        <v>33.12391493055556</v>
      </c>
      <c r="H23" s="16">
        <f>AH23*(AD23+AG23)</f>
        <v>9.734375</v>
      </c>
      <c r="I23" s="8">
        <f>BD23</f>
        <v>62.46280444427376</v>
      </c>
      <c r="J23" s="11">
        <f>BN23</f>
        <v>12.490806562090413</v>
      </c>
      <c r="K23" s="11">
        <f>BI23</f>
        <v>2.533125479346572</v>
      </c>
      <c r="L23" s="11">
        <f>AM23</f>
        <v>2.999297752808989</v>
      </c>
      <c r="M23" s="11">
        <f>AO23</f>
        <v>5.000702247191011</v>
      </c>
      <c r="N23" s="8">
        <f>BE23</f>
        <v>10.53702319427376</v>
      </c>
      <c r="O23" s="11">
        <f>BO23</f>
        <v>3.5115190799545597</v>
      </c>
      <c r="P23" s="11">
        <f>BJ23</f>
        <v>1.040410991480507</v>
      </c>
      <c r="Q23" s="11">
        <f>AT23</f>
        <v>0.9992977528089888</v>
      </c>
      <c r="R23" s="11">
        <f>AV23</f>
        <v>3.000702247191011</v>
      </c>
      <c r="S23" s="8">
        <f>BF23</f>
        <v>6.998268659008404</v>
      </c>
      <c r="T23" s="11">
        <f>BU23</f>
        <v>2.9292635312586444</v>
      </c>
      <c r="U23" s="11">
        <f>BK23</f>
        <v>0.8478934279323548</v>
      </c>
      <c r="V23" s="11">
        <f>BT23</f>
        <v>2.3890881050232418</v>
      </c>
      <c r="W23" s="8">
        <f>BG23</f>
        <v>66.00155897953911</v>
      </c>
      <c r="X23" s="11">
        <f>BZ23</f>
        <v>12.95888555787369</v>
      </c>
      <c r="Y23" s="11">
        <f>BL23</f>
        <v>2.6038925592614937</v>
      </c>
      <c r="Z23" s="11">
        <f>BY23</f>
        <v>5.093150848873514</v>
      </c>
      <c r="AA23" s="11">
        <f>BA23</f>
        <v>14.175868100143742</v>
      </c>
      <c r="AB23" s="11">
        <f>BB23</f>
        <v>0.25259079991066996</v>
      </c>
      <c r="AD23" s="8">
        <f>AE23-AH23</f>
        <v>3.125</v>
      </c>
      <c r="AE23" s="11">
        <f>E23</f>
        <v>4</v>
      </c>
      <c r="AF23" s="11">
        <f>AG23-AH23</f>
        <v>7.125</v>
      </c>
      <c r="AG23" s="11">
        <f>D23</f>
        <v>8</v>
      </c>
      <c r="AH23" s="11">
        <f>F23</f>
        <v>0.875</v>
      </c>
      <c r="AI23" s="8">
        <f>AG23*AH23</f>
        <v>7</v>
      </c>
      <c r="AJ23" s="11">
        <f>AG23/2</f>
        <v>4</v>
      </c>
      <c r="AK23" s="11">
        <f>AD23*AH23</f>
        <v>2.734375</v>
      </c>
      <c r="AL23" s="11">
        <f>AH23/2</f>
        <v>0.4375</v>
      </c>
      <c r="AM23" s="11">
        <f>(AI23*AJ23+AK23*AL23)/(AI23+AK23)</f>
        <v>2.999297752808989</v>
      </c>
      <c r="AN23" s="11"/>
      <c r="AO23" s="11">
        <f>AG23-AM23</f>
        <v>5.000702247191011</v>
      </c>
      <c r="AP23" s="8">
        <f>AE23*AH23</f>
        <v>3.5</v>
      </c>
      <c r="AQ23" s="11">
        <f>AE23/2</f>
        <v>2</v>
      </c>
      <c r="AR23" s="11">
        <f>AF23*AH23</f>
        <v>6.234375</v>
      </c>
      <c r="AS23" s="11">
        <f>AH23/2</f>
        <v>0.4375</v>
      </c>
      <c r="AT23" s="11">
        <f>(AP23*AQ23+AR23*AS23)/(AP23+AR23)</f>
        <v>0.9992977528089888</v>
      </c>
      <c r="AU23" s="11"/>
      <c r="AV23" s="11">
        <f>AE23-AT23</f>
        <v>3.000702247191011</v>
      </c>
      <c r="AX23" s="11">
        <f>-(AD23*AE23*AF23*AG23*AH23)/(4*(AE23+AF23))</f>
        <v>-14.009831460674157</v>
      </c>
      <c r="AY23" s="11">
        <f>IF(AE23=AG23,"N/A",(2*AX23)/(BE23-BD23))</f>
        <v>0.5396098478797238</v>
      </c>
      <c r="AZ23" s="11">
        <f>IF(AE23=AG23,PI()/4,(1/2)*ATAN(AY23))</f>
        <v>0.24741557267594153</v>
      </c>
      <c r="BA23" s="11">
        <f>IF(AE23=AG23,45,(1/2)*ATAN(AY23)*(180/PI()))</f>
        <v>14.175868100143742</v>
      </c>
      <c r="BB23" s="11">
        <f>IF(AE23=AG23,1,TAN(BA23/(180/PI())))</f>
        <v>0.25259079991066996</v>
      </c>
      <c r="BD23" s="11">
        <f>(1/3)*(AH23*(AG23-AM23)^3+AE23*AM23^3-AD23*(AM23-AH23)^3)</f>
        <v>62.46280444427376</v>
      </c>
      <c r="BE23" s="11">
        <f>(1/3)*(AH23*(AE23-AT23)^3+AG23*AT23^3-AF23*(AT23-AH23)^3)</f>
        <v>10.53702319427376</v>
      </c>
      <c r="BF23" s="11">
        <f>BD23*(SIN(AZ23))^2+BE23*(COS(AZ23))^2+AX23*SIN(2*AZ23)</f>
        <v>6.998268659008404</v>
      </c>
      <c r="BG23" s="11">
        <f>BD23*COS(AZ23)^2+BE23*SIN(AZ23)^2-AX23*SIN(2*AZ23)</f>
        <v>66.00155897953911</v>
      </c>
      <c r="BH23" s="11"/>
      <c r="BI23" s="8">
        <f>SQRT(BD23/H23)</f>
        <v>2.533125479346572</v>
      </c>
      <c r="BJ23" s="11">
        <f>SQRT(BE23/H23)</f>
        <v>1.040410991480507</v>
      </c>
      <c r="BK23" s="11">
        <f>SQRT(BF23/H23)</f>
        <v>0.8478934279323548</v>
      </c>
      <c r="BL23" s="11">
        <f>SQRT(BG23/H23)</f>
        <v>2.6038925592614937</v>
      </c>
      <c r="BM23" s="11"/>
      <c r="BN23" s="8">
        <f>BD23/(AG23-AM23)</f>
        <v>12.490806562090413</v>
      </c>
      <c r="BO23" s="11">
        <f>BE23/(AE23-AT23)</f>
        <v>3.5115190799545597</v>
      </c>
      <c r="BP23" s="11"/>
      <c r="BQ23" s="8">
        <f>DF23</f>
        <v>1.1041545299325122</v>
      </c>
      <c r="BR23" s="11">
        <f>DG23</f>
        <v>1.7033928965026897</v>
      </c>
      <c r="BS23" s="11">
        <f>DH23</f>
        <v>2.3890881050232418</v>
      </c>
      <c r="BT23" s="11">
        <f>LARGE(BQ23:BS23,1)</f>
        <v>2.3890881050232418</v>
      </c>
      <c r="BU23" s="11">
        <f>BF23/BT23</f>
        <v>2.9292635312586444</v>
      </c>
      <c r="BV23" s="11"/>
      <c r="BW23" s="8">
        <f>DI23</f>
        <v>5.093150848873514</v>
      </c>
      <c r="BX23" s="11">
        <f>DJ23</f>
        <v>3.642834021329127</v>
      </c>
      <c r="BY23" s="11">
        <f>LARGE(BW23:BX23,1)</f>
        <v>5.093150848873514</v>
      </c>
      <c r="BZ23" s="11">
        <f>BG23/BY23</f>
        <v>12.95888555787369</v>
      </c>
      <c r="CA23" s="11"/>
      <c r="CC23" s="11"/>
      <c r="CD23" s="11">
        <f>AZ23</f>
        <v>0.24741557267594153</v>
      </c>
      <c r="CE23" s="11">
        <f>CD23*(180/PI())</f>
        <v>14.175868100143742</v>
      </c>
      <c r="CF23" s="11">
        <f>(PI()/2)-CD23</f>
        <v>1.323380754118955</v>
      </c>
      <c r="CG23" s="11">
        <f>CF23*(180/PI())</f>
        <v>75.82413189985625</v>
      </c>
      <c r="CH23" s="2" t="s">
        <v>13</v>
      </c>
      <c r="CI23" s="11">
        <f>CD23-(CK23+CN23)</f>
        <v>0.024850942551380123</v>
      </c>
      <c r="CJ23" s="11">
        <f>CI23*(180/PI())</f>
        <v>1.423854125116151</v>
      </c>
      <c r="CK23" s="11">
        <f>ACOS((DD23^2+DC23^2-AH23^2)/(2*DD23*DC23))</f>
        <v>0.17238257776227184</v>
      </c>
      <c r="CL23" s="11">
        <f>CK23*(180/PI())</f>
        <v>9.876794167363895</v>
      </c>
      <c r="CM23" s="2" t="s">
        <v>13</v>
      </c>
      <c r="CN23" s="11">
        <f>ACOS((AT23^2+DD23^2-(AG23-AM23)^2)/(2*AT23*DD23))-CF23</f>
        <v>0.050182052362289564</v>
      </c>
      <c r="CO23" s="11">
        <f>CN23*(180/PI())</f>
        <v>2.875219807663695</v>
      </c>
      <c r="CP23" s="11">
        <f>ATAN(AT23/AM23)</f>
        <v>0.3216100654961897</v>
      </c>
      <c r="CQ23" s="11">
        <f>CP23*(180/PI())</f>
        <v>18.42689940185765</v>
      </c>
      <c r="CR23" s="11">
        <f>ACOS((DB23^2+DA23^2-AH23^2)/(2*DB23*DA23))</f>
        <v>0.16913341713671515</v>
      </c>
      <c r="CS23" s="11">
        <f>CR23*(180/PI())</f>
        <v>9.69063097655941</v>
      </c>
      <c r="CT23" s="2" t="s">
        <v>13</v>
      </c>
      <c r="CU23" s="11">
        <f>ACOS((DA23^2+AM23^2-(AE23-AT23)^2)/(2*DA23*AM23))-CD23</f>
        <v>0.5382166731142349</v>
      </c>
      <c r="CV23" s="11">
        <f>CU23*(180/PI())</f>
        <v>30.837543833017907</v>
      </c>
      <c r="CW23" s="2" t="s">
        <v>13</v>
      </c>
      <c r="CX23" s="11">
        <f>((PI()/2)-CD23)-(CU23+CR23)</f>
        <v>0.616030663868005</v>
      </c>
      <c r="CY23" s="11">
        <f>CX23*(180/PI())</f>
        <v>35.29595709027894</v>
      </c>
      <c r="DA23" s="11">
        <f>SQRT(AM23^2+(AE23-AT23)^2)</f>
        <v>4.2426408033561165</v>
      </c>
      <c r="DB23" s="11">
        <f>SQRT((AM23-AH23)^2+(AE23-AT23)^2)</f>
        <v>3.6765275626447442</v>
      </c>
      <c r="DC23" s="11">
        <f>SQRT((AG23-AM23)^2+(AT23-AH23)^2)</f>
        <v>5.002246784837249</v>
      </c>
      <c r="DD23" s="11">
        <f>SQRT((AG23-AM23)^2+AT23^2)</f>
        <v>5.0995704685620655</v>
      </c>
      <c r="DE23" s="11">
        <f>SQRT(AM23^2+AT23^2)</f>
        <v>3.161389411125138</v>
      </c>
      <c r="DF23" s="11">
        <f>DC23*SIN(CK23+CN23)</f>
        <v>1.1041545299325122</v>
      </c>
      <c r="DG23" s="11">
        <f>DE23*SIN(CP23+CD23)</f>
        <v>1.7033928965026897</v>
      </c>
      <c r="DH23" s="11">
        <f>DB23*SIN(CU23+CR23)</f>
        <v>2.3890881050232418</v>
      </c>
      <c r="DI23" s="11">
        <f>DD23*SIN(CF23+CI23+CK23)</f>
        <v>5.093150848873514</v>
      </c>
      <c r="DJ23" s="11">
        <f>DA23*SIN(CR23+CX23+CD23)</f>
        <v>3.642834021329127</v>
      </c>
      <c r="DK23" s="11"/>
      <c r="DL23" s="11"/>
      <c r="DM23" s="11"/>
      <c r="DN23" s="11"/>
      <c r="DO23" s="11"/>
      <c r="DP23" s="11"/>
      <c r="DQ23" s="11"/>
      <c r="DR23" s="11"/>
    </row>
    <row r="24" spans="1:122" ht="15">
      <c r="A24" s="1">
        <v>24</v>
      </c>
      <c r="B24" s="14" t="s">
        <v>109</v>
      </c>
      <c r="C24" s="15" t="s">
        <v>133</v>
      </c>
      <c r="D24" s="12">
        <v>8</v>
      </c>
      <c r="E24" s="12">
        <v>4</v>
      </c>
      <c r="F24" s="12">
        <v>0.75</v>
      </c>
      <c r="G24" s="8">
        <f>H24*490/144</f>
        <v>28.7109375</v>
      </c>
      <c r="H24" s="16">
        <f>AH24*(AD24+AG24)</f>
        <v>8.4375</v>
      </c>
      <c r="I24" s="8">
        <f>BD24</f>
        <v>54.891341145833344</v>
      </c>
      <c r="J24" s="11">
        <f>BN24</f>
        <v>10.875554657402313</v>
      </c>
      <c r="K24" s="11">
        <f>BI24</f>
        <v>2.550615696669878</v>
      </c>
      <c r="L24" s="11">
        <f>AM24</f>
        <v>2.952777777777778</v>
      </c>
      <c r="M24" s="11">
        <f>AO24</f>
        <v>5.0472222222222225</v>
      </c>
      <c r="N24" s="8">
        <f>BE24</f>
        <v>9.360091145833334</v>
      </c>
      <c r="O24" s="11">
        <f>BO24</f>
        <v>3.071679865542388</v>
      </c>
      <c r="P24" s="11">
        <f>BJ24</f>
        <v>1.053254069919727</v>
      </c>
      <c r="Q24" s="11">
        <f>AT24</f>
        <v>0.9527777777777777</v>
      </c>
      <c r="R24" s="11">
        <f>AV24</f>
        <v>3.0472222222222225</v>
      </c>
      <c r="S24" s="8">
        <f>BF24</f>
        <v>6.121970401196157</v>
      </c>
      <c r="T24" s="11">
        <f>BU24</f>
        <v>2.5495607672637663</v>
      </c>
      <c r="U24" s="11">
        <f>BK24</f>
        <v>0.8518021262969405</v>
      </c>
      <c r="V24" s="11">
        <f>BT24</f>
        <v>2.401186306206917</v>
      </c>
      <c r="W24" s="8">
        <f>BG24</f>
        <v>58.12946189047053</v>
      </c>
      <c r="X24" s="11">
        <f>BZ24</f>
        <v>11.341642985918945</v>
      </c>
      <c r="Y24" s="11">
        <f>BL24</f>
        <v>2.624770029076309</v>
      </c>
      <c r="Z24" s="11">
        <f>BY24</f>
        <v>5.125312264073233</v>
      </c>
      <c r="AA24" s="11">
        <f>BA24</f>
        <v>14.449388987781688</v>
      </c>
      <c r="AB24" s="11">
        <f>BB24</f>
        <v>0.25767539081993446</v>
      </c>
      <c r="AD24" s="8">
        <f>AE24-AH24</f>
        <v>3.25</v>
      </c>
      <c r="AE24" s="11">
        <f>E24</f>
        <v>4</v>
      </c>
      <c r="AF24" s="11">
        <f>AG24-AH24</f>
        <v>7.25</v>
      </c>
      <c r="AG24" s="11">
        <f>D24</f>
        <v>8</v>
      </c>
      <c r="AH24" s="11">
        <f>F24</f>
        <v>0.75</v>
      </c>
      <c r="AI24" s="8">
        <f>AG24*AH24</f>
        <v>6</v>
      </c>
      <c r="AJ24" s="11">
        <f>AG24/2</f>
        <v>4</v>
      </c>
      <c r="AK24" s="11">
        <f>AD24*AH24</f>
        <v>2.4375</v>
      </c>
      <c r="AL24" s="11">
        <f>AH24/2</f>
        <v>0.375</v>
      </c>
      <c r="AM24" s="11">
        <f>(AI24*AJ24+AK24*AL24)/(AI24+AK24)</f>
        <v>2.952777777777778</v>
      </c>
      <c r="AN24" s="11"/>
      <c r="AO24" s="11">
        <f>AG24-AM24</f>
        <v>5.0472222222222225</v>
      </c>
      <c r="AP24" s="8">
        <f>AE24*AH24</f>
        <v>3</v>
      </c>
      <c r="AQ24" s="11">
        <f>AE24/2</f>
        <v>2</v>
      </c>
      <c r="AR24" s="11">
        <f>AF24*AH24</f>
        <v>5.4375</v>
      </c>
      <c r="AS24" s="11">
        <f>AH24/2</f>
        <v>0.375</v>
      </c>
      <c r="AT24" s="11">
        <f>(AP24*AQ24+AR24*AS24)/(AP24+AR24)</f>
        <v>0.9527777777777777</v>
      </c>
      <c r="AU24" s="11"/>
      <c r="AV24" s="11">
        <f>AE24-AT24</f>
        <v>3.0472222222222225</v>
      </c>
      <c r="AX24" s="11">
        <f>-(AD24*AE24*AF24*AG24*AH24)/(4*(AE24+AF24))</f>
        <v>-12.566666666666666</v>
      </c>
      <c r="AY24" s="11">
        <f>IF(AE24=AG24,"N/A",(2*AX24)/(BE24-BD24))</f>
        <v>0.5520018302447951</v>
      </c>
      <c r="AZ24" s="11">
        <f>IF(AE24=AG24,PI()/4,(1/2)*ATAN(AY24))</f>
        <v>0.25218941273820117</v>
      </c>
      <c r="BA24" s="11">
        <f>IF(AE24=AG24,45,(1/2)*ATAN(AY24)*(180/PI()))</f>
        <v>14.449388987781688</v>
      </c>
      <c r="BB24" s="11">
        <f>IF(AE24=AG24,1,TAN(BA24/(180/PI())))</f>
        <v>0.25767539081993446</v>
      </c>
      <c r="BD24" s="11">
        <f>(1/3)*(AH24*(AG24-AM24)^3+AE24*AM24^3-AD24*(AM24-AH24)^3)</f>
        <v>54.891341145833344</v>
      </c>
      <c r="BE24" s="11">
        <f>(1/3)*(AH24*(AE24-AT24)^3+AG24*AT24^3-AF24*(AT24-AH24)^3)</f>
        <v>9.360091145833334</v>
      </c>
      <c r="BF24" s="11">
        <f>BD24*(SIN(AZ24))^2+BE24*(COS(AZ24))^2+AX24*SIN(2*AZ24)</f>
        <v>6.121970401196157</v>
      </c>
      <c r="BG24" s="11">
        <f>BD24*COS(AZ24)^2+BE24*SIN(AZ24)^2-AX24*SIN(2*AZ24)</f>
        <v>58.12946189047053</v>
      </c>
      <c r="BH24" s="11"/>
      <c r="BI24" s="8">
        <f>SQRT(BD24/H24)</f>
        <v>2.550615696669878</v>
      </c>
      <c r="BJ24" s="11">
        <f>SQRT(BE24/H24)</f>
        <v>1.053254069919727</v>
      </c>
      <c r="BK24" s="11">
        <f>SQRT(BF24/H24)</f>
        <v>0.8518021262969405</v>
      </c>
      <c r="BL24" s="11">
        <f>SQRT(BG24/H24)</f>
        <v>2.624770029076309</v>
      </c>
      <c r="BM24" s="11"/>
      <c r="BN24" s="8">
        <f>BD24/(AG24-AM24)</f>
        <v>10.875554657402313</v>
      </c>
      <c r="BO24" s="11">
        <f>BE24/(AE24-AT24)</f>
        <v>3.071679865542388</v>
      </c>
      <c r="BP24" s="11"/>
      <c r="BQ24" s="8">
        <f>DF24</f>
        <v>1.0630430820222476</v>
      </c>
      <c r="BR24" s="11">
        <f>DG24</f>
        <v>1.6594309511749794</v>
      </c>
      <c r="BS24" s="11">
        <f>DH24</f>
        <v>2.401186306206917</v>
      </c>
      <c r="BT24" s="11">
        <f>LARGE(BQ24:BS24,1)</f>
        <v>2.401186306206917</v>
      </c>
      <c r="BU24" s="11">
        <f>BF24/BT24</f>
        <v>2.5495607672637663</v>
      </c>
      <c r="BV24" s="11"/>
      <c r="BW24" s="8">
        <f>DI24</f>
        <v>5.125312264073233</v>
      </c>
      <c r="BX24" s="11">
        <f>DJ24</f>
        <v>3.619734035163917</v>
      </c>
      <c r="BY24" s="11">
        <f>LARGE(BW24:BX24,1)</f>
        <v>5.125312264073233</v>
      </c>
      <c r="BZ24" s="11">
        <f>BG24/BY24</f>
        <v>11.341642985918945</v>
      </c>
      <c r="CA24" s="11"/>
      <c r="CC24" s="11"/>
      <c r="CD24" s="11">
        <f>AZ24</f>
        <v>0.25218941273820117</v>
      </c>
      <c r="CE24" s="11">
        <f>CD24*(180/PI())</f>
        <v>14.449388987781688</v>
      </c>
      <c r="CF24" s="11">
        <f>(PI()/2)-CD24</f>
        <v>1.3186069140566954</v>
      </c>
      <c r="CG24" s="11">
        <f>CF24*(180/PI())</f>
        <v>75.55061101221831</v>
      </c>
      <c r="CH24" s="2" t="s">
        <v>13</v>
      </c>
      <c r="CI24" s="11">
        <f>CD24-(CK24+CN24)</f>
        <v>0.04015451902617717</v>
      </c>
      <c r="CJ24" s="11">
        <f>CI24*(180/PI())</f>
        <v>2.300684468577716</v>
      </c>
      <c r="CK24" s="11">
        <f>ACOS((DD24^2+DC24^2-AH24^2)/(2*DD24*DC24))</f>
        <v>0.1464226253937999</v>
      </c>
      <c r="CL24" s="11">
        <f>CK24*(180/PI())</f>
        <v>8.389398460289808</v>
      </c>
      <c r="CM24" s="2" t="s">
        <v>13</v>
      </c>
      <c r="CN24" s="11">
        <f>ACOS((AT24^2+DD24^2-(AG24-AM24)^2)/(2*AT24*DD24))-CF24</f>
        <v>0.06561226831822409</v>
      </c>
      <c r="CO24" s="11">
        <f>CN24*(180/PI())</f>
        <v>3.759306058914164</v>
      </c>
      <c r="CP24" s="11">
        <f>ATAN(AT24/AM24)</f>
        <v>0.3121245776544773</v>
      </c>
      <c r="CQ24" s="11">
        <f>CP24*(180/PI())</f>
        <v>17.883420981904873</v>
      </c>
      <c r="CR24" s="11">
        <f>ACOS((DB24^2+DA24^2-AH24^2)/(2*DB24*DA24))</f>
        <v>0.14374114194111676</v>
      </c>
      <c r="CS24" s="11">
        <f>CR24*(180/PI())</f>
        <v>8.235760775616896</v>
      </c>
      <c r="CT24" s="2" t="s">
        <v>13</v>
      </c>
      <c r="CU24" s="11">
        <f>ACOS((DA24^2+AM24^2-(AE24-AT24)^2)/(2*DA24*AM24))-CD24</f>
        <v>0.5489481915606198</v>
      </c>
      <c r="CV24" s="11">
        <f>CU24*(180/PI())</f>
        <v>31.45241454776255</v>
      </c>
      <c r="CW24" s="2" t="s">
        <v>13</v>
      </c>
      <c r="CX24" s="11">
        <f>((PI()/2)-CD24)-(CU24+CR24)</f>
        <v>0.6259175805549588</v>
      </c>
      <c r="CY24" s="11">
        <f>CX24*(180/PI())</f>
        <v>35.862435688838865</v>
      </c>
      <c r="DA24" s="11">
        <f>SQRT(AM24^2+(AE24-AT24)^2)</f>
        <v>4.243166256057287</v>
      </c>
      <c r="DB24" s="11">
        <f>SQRT((AM24-AH24)^2+(AE24-AT24)^2)</f>
        <v>3.760025692714951</v>
      </c>
      <c r="DC24" s="11">
        <f>SQRT((AG24-AM24)^2+(AT24-AH24)^2)</f>
        <v>5.051293991409955</v>
      </c>
      <c r="DD24" s="11">
        <f>SQRT((AG24-AM24)^2+AT24^2)</f>
        <v>5.136364244708604</v>
      </c>
      <c r="DE24" s="11">
        <f>SQRT(AM24^2+AT24^2)</f>
        <v>3.1026894944169703</v>
      </c>
      <c r="DF24" s="11">
        <f>DC24*SIN(CK24+CN24)</f>
        <v>1.0630430820222476</v>
      </c>
      <c r="DG24" s="11">
        <f>DE24*SIN(CP24+CD24)</f>
        <v>1.6594309511749794</v>
      </c>
      <c r="DH24" s="11">
        <f>DB24*SIN(CU24+CR24)</f>
        <v>2.401186306206917</v>
      </c>
      <c r="DI24" s="11">
        <f>DD24*SIN(CF24+CI24+CK24)</f>
        <v>5.125312264073233</v>
      </c>
      <c r="DJ24" s="11">
        <f>DA24*SIN(CR24+CX24+CD24)</f>
        <v>3.619734035163917</v>
      </c>
      <c r="DK24" s="11"/>
      <c r="DL24" s="11"/>
      <c r="DM24" s="11"/>
      <c r="DN24" s="11"/>
      <c r="DO24" s="11"/>
      <c r="DP24" s="11"/>
      <c r="DQ24" s="11"/>
      <c r="DR24" s="11"/>
    </row>
    <row r="25" spans="1:122" ht="15">
      <c r="A25" s="5">
        <v>25</v>
      </c>
      <c r="B25" s="14" t="s">
        <v>109</v>
      </c>
      <c r="C25" s="15" t="s">
        <v>134</v>
      </c>
      <c r="D25" s="12">
        <v>8</v>
      </c>
      <c r="E25" s="12">
        <v>4</v>
      </c>
      <c r="F25" s="12">
        <v>0.625</v>
      </c>
      <c r="G25" s="8">
        <f>H25*490/144</f>
        <v>24.19162326388889</v>
      </c>
      <c r="H25" s="16">
        <f>AH25*(AD25+AG25)</f>
        <v>7.109375</v>
      </c>
      <c r="I25" s="8">
        <f>BD25</f>
        <v>46.90767840151386</v>
      </c>
      <c r="J25" s="11">
        <f>BN25</f>
        <v>9.208248584684398</v>
      </c>
      <c r="K25" s="11">
        <f>BI25</f>
        <v>2.5686578432748366</v>
      </c>
      <c r="L25" s="11">
        <f>AM25</f>
        <v>2.9059065934065935</v>
      </c>
      <c r="M25" s="11">
        <f>AO25</f>
        <v>5.094093406593407</v>
      </c>
      <c r="N25" s="8">
        <f>BE25</f>
        <v>8.099084651513849</v>
      </c>
      <c r="O25" s="11">
        <f>BO25</f>
        <v>2.61759539458472</v>
      </c>
      <c r="P25" s="11">
        <f>BJ25</f>
        <v>1.0673387030489074</v>
      </c>
      <c r="Q25" s="11">
        <f>AT25</f>
        <v>0.9059065934065934</v>
      </c>
      <c r="R25" s="11">
        <f>AV25</f>
        <v>3.0940934065934065</v>
      </c>
      <c r="S25" s="8">
        <f>BF25</f>
        <v>5.227143615945302</v>
      </c>
      <c r="T25" s="11">
        <f>BU25</f>
        <v>2.1657051773730185</v>
      </c>
      <c r="U25" s="11">
        <f>BK25</f>
        <v>0.8574652031135421</v>
      </c>
      <c r="V25" s="11">
        <f>BT25</f>
        <v>2.413598891741018</v>
      </c>
      <c r="W25" s="8">
        <f>BG25</f>
        <v>49.7796194370824</v>
      </c>
      <c r="X25" s="11">
        <f>BZ25</f>
        <v>9.652497991964443</v>
      </c>
      <c r="Y25" s="11">
        <f>BL25</f>
        <v>2.6461232866767395</v>
      </c>
      <c r="Z25" s="11">
        <f>BY25</f>
        <v>5.157174803716424</v>
      </c>
      <c r="AA25" s="11">
        <f>BA25</f>
        <v>14.70803857255843</v>
      </c>
      <c r="AB25" s="11">
        <f>BB25</f>
        <v>0.2624950500808413</v>
      </c>
      <c r="AD25" s="8">
        <f>AE25-AH25</f>
        <v>3.375</v>
      </c>
      <c r="AE25" s="11">
        <f>E25</f>
        <v>4</v>
      </c>
      <c r="AF25" s="11">
        <f>AG25-AH25</f>
        <v>7.375</v>
      </c>
      <c r="AG25" s="11">
        <f>D25</f>
        <v>8</v>
      </c>
      <c r="AH25" s="11">
        <f>F25</f>
        <v>0.625</v>
      </c>
      <c r="AI25" s="8">
        <f>AG25*AH25</f>
        <v>5</v>
      </c>
      <c r="AJ25" s="11">
        <f>AG25/2</f>
        <v>4</v>
      </c>
      <c r="AK25" s="11">
        <f>AD25*AH25</f>
        <v>2.109375</v>
      </c>
      <c r="AL25" s="11">
        <f>AH25/2</f>
        <v>0.3125</v>
      </c>
      <c r="AM25" s="11">
        <f>(AI25*AJ25+AK25*AL25)/(AI25+AK25)</f>
        <v>2.9059065934065935</v>
      </c>
      <c r="AN25" s="11"/>
      <c r="AO25" s="11">
        <f>AG25-AM25</f>
        <v>5.094093406593407</v>
      </c>
      <c r="AP25" s="8">
        <f>AE25*AH25</f>
        <v>2.5</v>
      </c>
      <c r="AQ25" s="11">
        <f>AE25/2</f>
        <v>2</v>
      </c>
      <c r="AR25" s="11">
        <f>AF25*AH25</f>
        <v>4.609375</v>
      </c>
      <c r="AS25" s="11">
        <f>AH25/2</f>
        <v>0.3125</v>
      </c>
      <c r="AT25" s="11">
        <f>(AP25*AQ25+AR25*AS25)/(AP25+AR25)</f>
        <v>0.9059065934065934</v>
      </c>
      <c r="AU25" s="11"/>
      <c r="AV25" s="11">
        <f>AE25-AT25</f>
        <v>3.0940934065934065</v>
      </c>
      <c r="AX25" s="11">
        <f>-(AD25*AE25*AF25*AG25*AH25)/(4*(AE25+AF25))</f>
        <v>-10.940934065934066</v>
      </c>
      <c r="AY25" s="11">
        <f>IF(AE25=AG25,"N/A",(2*AX25)/(BE25-BD25))</f>
        <v>0.563840789306315</v>
      </c>
      <c r="AZ25" s="11">
        <f>IF(AE25=AG25,PI()/4,(1/2)*ATAN(AY25))</f>
        <v>0.2567036996014715</v>
      </c>
      <c r="BA25" s="11">
        <f>IF(AE25=AG25,45,(1/2)*ATAN(AY25)*(180/PI()))</f>
        <v>14.70803857255843</v>
      </c>
      <c r="BB25" s="11">
        <f>IF(AE25=AG25,1,TAN(BA25/(180/PI())))</f>
        <v>0.2624950500808413</v>
      </c>
      <c r="BD25" s="11">
        <f>(1/3)*(AH25*(AG25-AM25)^3+AE25*AM25^3-AD25*(AM25-AH25)^3)</f>
        <v>46.90767840151386</v>
      </c>
      <c r="BE25" s="11">
        <f>(1/3)*(AH25*(AE25-AT25)^3+AG25*AT25^3-AF25*(AT25-AH25)^3)</f>
        <v>8.099084651513849</v>
      </c>
      <c r="BF25" s="11">
        <f>BD25*(SIN(AZ25))^2+BE25*(COS(AZ25))^2+AX25*SIN(2*AZ25)</f>
        <v>5.227143615945302</v>
      </c>
      <c r="BG25" s="11">
        <f>BD25*COS(AZ25)^2+BE25*SIN(AZ25)^2-AX25*SIN(2*AZ25)</f>
        <v>49.7796194370824</v>
      </c>
      <c r="BH25" s="11"/>
      <c r="BI25" s="8">
        <f>SQRT(BD25/H25)</f>
        <v>2.5686578432748366</v>
      </c>
      <c r="BJ25" s="11">
        <f>SQRT(BE25/H25)</f>
        <v>1.0673387030489074</v>
      </c>
      <c r="BK25" s="11">
        <f>SQRT(BF25/H25)</f>
        <v>0.8574652031135421</v>
      </c>
      <c r="BL25" s="11">
        <f>SQRT(BG25/H25)</f>
        <v>2.6461232866767395</v>
      </c>
      <c r="BM25" s="11"/>
      <c r="BN25" s="8">
        <f>BD25/(AG25-AM25)</f>
        <v>9.208248584684398</v>
      </c>
      <c r="BO25" s="11">
        <f>BE25/(AE25-AT25)</f>
        <v>2.61759539458472</v>
      </c>
      <c r="BP25" s="11"/>
      <c r="BQ25" s="8">
        <f>DF25</f>
        <v>1.02165607920643</v>
      </c>
      <c r="BR25" s="11">
        <f>DG25</f>
        <v>1.6140132036018067</v>
      </c>
      <c r="BS25" s="11">
        <f>DH25</f>
        <v>2.413598891741018</v>
      </c>
      <c r="BT25" s="11">
        <f>LARGE(BQ25:BS25,1)</f>
        <v>2.413598891741018</v>
      </c>
      <c r="BU25" s="11">
        <f>BF25/BT25</f>
        <v>2.1657051773730185</v>
      </c>
      <c r="BV25" s="11"/>
      <c r="BW25" s="8">
        <f>DI25</f>
        <v>5.157174803716424</v>
      </c>
      <c r="BX25" s="11">
        <f>DJ25</f>
        <v>3.596256922613954</v>
      </c>
      <c r="BY25" s="11">
        <f>LARGE(BW25:BX25,1)</f>
        <v>5.157174803716424</v>
      </c>
      <c r="BZ25" s="11">
        <f>BG25/BY25</f>
        <v>9.652497991964443</v>
      </c>
      <c r="CA25" s="11"/>
      <c r="CC25" s="11"/>
      <c r="CD25" s="11">
        <f>AZ25</f>
        <v>0.2567036996014715</v>
      </c>
      <c r="CE25" s="11">
        <f>CD25*(180/PI())</f>
        <v>14.70803857255843</v>
      </c>
      <c r="CF25" s="11">
        <f>(PI()/2)-CD25</f>
        <v>1.314092627193425</v>
      </c>
      <c r="CG25" s="11">
        <f>CF25*(180/PI())</f>
        <v>75.29196142744156</v>
      </c>
      <c r="CH25" s="2" t="s">
        <v>13</v>
      </c>
      <c r="CI25" s="11">
        <f>CD25-(CK25+CN25)</f>
        <v>0.05508779698370353</v>
      </c>
      <c r="CJ25" s="11">
        <f>CI25*(180/PI())</f>
        <v>3.156298269839719</v>
      </c>
      <c r="CK25" s="11">
        <f>ACOS((DD25^2+DC25^2-AH25^2)/(2*DD25*DC25))</f>
        <v>0.12090701017632233</v>
      </c>
      <c r="CL25" s="11">
        <f>CK25*(180/PI())</f>
        <v>6.927461396648565</v>
      </c>
      <c r="CM25" s="2" t="s">
        <v>13</v>
      </c>
      <c r="CN25" s="11">
        <f>ACOS((AT25^2+DD25^2-(AG25-AM25)^2)/(2*AT25*DD25))-CF25</f>
        <v>0.08070889244144563</v>
      </c>
      <c r="CO25" s="11">
        <f>CN25*(180/PI())</f>
        <v>4.6242789060701455</v>
      </c>
      <c r="CP25" s="11">
        <f>ATAN(AT25/AM25)</f>
        <v>0.30219837886764955</v>
      </c>
      <c r="CQ25" s="11">
        <f>CP25*(180/PI())</f>
        <v>17.314691684811766</v>
      </c>
      <c r="CR25" s="11">
        <f>ACOS((DB25^2+DA25^2-AH25^2)/(2*DB25*DA25))</f>
        <v>0.11879768886155007</v>
      </c>
      <c r="CS25" s="11">
        <f>CR25*(180/PI())</f>
        <v>6.806606187675128</v>
      </c>
      <c r="CT25" s="2" t="s">
        <v>13</v>
      </c>
      <c r="CU25" s="11">
        <f>ACOS((DA25^2+AM25^2-(AE25-AT25)^2)/(2*DA25*AM25))-CD25</f>
        <v>0.5600486540046019</v>
      </c>
      <c r="CV25" s="11">
        <f>CU25*(180/PI())</f>
        <v>32.0884241964462</v>
      </c>
      <c r="CW25" s="2" t="s">
        <v>13</v>
      </c>
      <c r="CX25" s="11">
        <f>((PI()/2)-CD25)-(CU25+CR25)</f>
        <v>0.635246284327273</v>
      </c>
      <c r="CY25" s="11">
        <f>CX25*(180/PI())</f>
        <v>36.39693104332024</v>
      </c>
      <c r="DA25" s="11">
        <f>SQRT(AM25^2+(AE25-AT25)^2)</f>
        <v>4.244726980422734</v>
      </c>
      <c r="DB25" s="11">
        <f>SQRT((AM25-AH25)^2+(AE25-AT25)^2)</f>
        <v>3.8439496480274635</v>
      </c>
      <c r="DC25" s="11">
        <f>SQRT((AG25-AM25)^2+(AT25-AH25)^2)</f>
        <v>5.10183262654879</v>
      </c>
      <c r="DD25" s="11">
        <f>SQRT((AG25-AM25)^2+AT25^2)</f>
        <v>5.1740172391552735</v>
      </c>
      <c r="DE25" s="11">
        <f>SQRT(AM25^2+AT25^2)</f>
        <v>3.0438396616085828</v>
      </c>
      <c r="DF25" s="11">
        <f>DC25*SIN(CK25+CN25)</f>
        <v>1.02165607920643</v>
      </c>
      <c r="DG25" s="11">
        <f>DE25*SIN(CP25+CD25)</f>
        <v>1.6140132036018067</v>
      </c>
      <c r="DH25" s="11">
        <f>DB25*SIN(CU25+CR25)</f>
        <v>2.413598891741018</v>
      </c>
      <c r="DI25" s="11">
        <f>DD25*SIN(CF25+CI25+CK25)</f>
        <v>5.157174803716424</v>
      </c>
      <c r="DJ25" s="11">
        <f>DA25*SIN(CR25+CX25+CD25)</f>
        <v>3.596256922613954</v>
      </c>
      <c r="DK25" s="11"/>
      <c r="DL25" s="11"/>
      <c r="DM25" s="11"/>
      <c r="DN25" s="11"/>
      <c r="DO25" s="11"/>
      <c r="DP25" s="11"/>
      <c r="DQ25" s="11"/>
      <c r="DR25" s="11"/>
    </row>
    <row r="26" spans="1:122" ht="15">
      <c r="A26" s="1">
        <v>26</v>
      </c>
      <c r="B26" s="14" t="s">
        <v>109</v>
      </c>
      <c r="C26" s="15" t="s">
        <v>135</v>
      </c>
      <c r="D26" s="12">
        <v>8</v>
      </c>
      <c r="E26" s="12">
        <v>4</v>
      </c>
      <c r="F26" s="12">
        <v>0.5625</v>
      </c>
      <c r="G26" s="8">
        <f>H26*490/144</f>
        <v>21.89208984375</v>
      </c>
      <c r="H26" s="16">
        <f>AH26*(AD26+AG26)</f>
        <v>6.43359375</v>
      </c>
      <c r="I26" s="8">
        <f>BD26</f>
        <v>42.75427652577884</v>
      </c>
      <c r="J26" s="11">
        <f>BN26</f>
        <v>8.354267520936999</v>
      </c>
      <c r="K26" s="11">
        <f>BI26</f>
        <v>2.5778815840146367</v>
      </c>
      <c r="L26" s="11">
        <f>AM26</f>
        <v>2.882342896174863</v>
      </c>
      <c r="M26" s="11">
        <f>AO26</f>
        <v>5.117657103825136</v>
      </c>
      <c r="N26" s="8">
        <f>BE26</f>
        <v>7.432499182028846</v>
      </c>
      <c r="O26" s="11">
        <f>BO26</f>
        <v>2.3840014903851086</v>
      </c>
      <c r="P26" s="11">
        <f>BJ26</f>
        <v>1.0748320749935607</v>
      </c>
      <c r="Q26" s="11">
        <f>AT26</f>
        <v>0.8823428961748634</v>
      </c>
      <c r="R26" s="11">
        <f>AV26</f>
        <v>3.1176571038251364</v>
      </c>
      <c r="S26" s="8">
        <f>BF26</f>
        <v>4.768803277077758</v>
      </c>
      <c r="T26" s="11">
        <f>BU26</f>
        <v>1.9706364709353168</v>
      </c>
      <c r="U26" s="11">
        <f>BK26</f>
        <v>0.860949913438553</v>
      </c>
      <c r="V26" s="11">
        <f>BT26</f>
        <v>2.41993048815054</v>
      </c>
      <c r="W26" s="8">
        <f>BG26</f>
        <v>45.41797243072993</v>
      </c>
      <c r="X26" s="11">
        <f>BZ26</f>
        <v>8.779801713944236</v>
      </c>
      <c r="Y26" s="11">
        <f>BL26</f>
        <v>2.6569724682779317</v>
      </c>
      <c r="Z26" s="11">
        <f>BY26</f>
        <v>5.173006624807518</v>
      </c>
      <c r="AA26" s="11">
        <f>BA26</f>
        <v>14.83202758717266</v>
      </c>
      <c r="AB26" s="11">
        <f>BB26</f>
        <v>0.2648094935810809</v>
      </c>
      <c r="AD26" s="8">
        <f>AE26-AH26</f>
        <v>3.4375</v>
      </c>
      <c r="AE26" s="11">
        <f>E26</f>
        <v>4</v>
      </c>
      <c r="AF26" s="11">
        <f>AG26-AH26</f>
        <v>7.4375</v>
      </c>
      <c r="AG26" s="11">
        <f>D26</f>
        <v>8</v>
      </c>
      <c r="AH26" s="11">
        <f>F26</f>
        <v>0.5625</v>
      </c>
      <c r="AI26" s="8">
        <f>AG26*AH26</f>
        <v>4.5</v>
      </c>
      <c r="AJ26" s="11">
        <f>AG26/2</f>
        <v>4</v>
      </c>
      <c r="AK26" s="11">
        <f>AD26*AH26</f>
        <v>1.93359375</v>
      </c>
      <c r="AL26" s="11">
        <f>AH26/2</f>
        <v>0.28125</v>
      </c>
      <c r="AM26" s="11">
        <f>(AI26*AJ26+AK26*AL26)/(AI26+AK26)</f>
        <v>2.882342896174863</v>
      </c>
      <c r="AN26" s="11"/>
      <c r="AO26" s="11">
        <f>AG26-AM26</f>
        <v>5.117657103825136</v>
      </c>
      <c r="AP26" s="8">
        <f>AE26*AH26</f>
        <v>2.25</v>
      </c>
      <c r="AQ26" s="11">
        <f>AE26/2</f>
        <v>2</v>
      </c>
      <c r="AR26" s="11">
        <f>AF26*AH26</f>
        <v>4.18359375</v>
      </c>
      <c r="AS26" s="11">
        <f>AH26/2</f>
        <v>0.28125</v>
      </c>
      <c r="AT26" s="11">
        <f>(AP26*AQ26+AR26*AS26)/(AP26+AR26)</f>
        <v>0.8823428961748634</v>
      </c>
      <c r="AU26" s="11"/>
      <c r="AV26" s="11">
        <f>AE26-AT26</f>
        <v>3.1176571038251364</v>
      </c>
      <c r="AX26" s="11">
        <f>-(AD26*AE26*AF26*AG26*AH26)/(4*(AE26+AF26))</f>
        <v>-10.05891393442623</v>
      </c>
      <c r="AY26" s="11">
        <f>IF(AE26=AG26,"N/A",(2*AX26)/(BE26-BD26))</f>
        <v>0.5695587646416158</v>
      </c>
      <c r="AZ26" s="11">
        <f>IF(AE26=AG26,PI()/4,(1/2)*ATAN(AY26))</f>
        <v>0.2588677161427932</v>
      </c>
      <c r="BA26" s="11">
        <f>IF(AE26=AG26,45,(1/2)*ATAN(AY26)*(180/PI()))</f>
        <v>14.83202758717266</v>
      </c>
      <c r="BB26" s="11">
        <f>IF(AE26=AG26,1,TAN(BA26/(180/PI())))</f>
        <v>0.2648094935810809</v>
      </c>
      <c r="BD26" s="11">
        <f>(1/3)*(AH26*(AG26-AM26)^3+AE26*AM26^3-AD26*(AM26-AH26)^3)</f>
        <v>42.75427652577884</v>
      </c>
      <c r="BE26" s="11">
        <f>(1/3)*(AH26*(AE26-AT26)^3+AG26*AT26^3-AF26*(AT26-AH26)^3)</f>
        <v>7.432499182028846</v>
      </c>
      <c r="BF26" s="11">
        <f>BD26*(SIN(AZ26))^2+BE26*(COS(AZ26))^2+AX26*SIN(2*AZ26)</f>
        <v>4.768803277077758</v>
      </c>
      <c r="BG26" s="11">
        <f>BD26*COS(AZ26)^2+BE26*SIN(AZ26)^2-AX26*SIN(2*AZ26)</f>
        <v>45.41797243072993</v>
      </c>
      <c r="BH26" s="11"/>
      <c r="BI26" s="8">
        <f>SQRT(BD26/H26)</f>
        <v>2.5778815840146367</v>
      </c>
      <c r="BJ26" s="11">
        <f>SQRT(BE26/H26)</f>
        <v>1.0748320749935607</v>
      </c>
      <c r="BK26" s="11">
        <f>SQRT(BF26/H26)</f>
        <v>0.860949913438553</v>
      </c>
      <c r="BL26" s="11">
        <f>SQRT(BG26/H26)</f>
        <v>2.6569724682779317</v>
      </c>
      <c r="BM26" s="11"/>
      <c r="BN26" s="8">
        <f>BD26/(AG26-AM26)</f>
        <v>8.354267520936999</v>
      </c>
      <c r="BO26" s="11">
        <f>BE26/(AE26-AT26)</f>
        <v>2.3840014903851086</v>
      </c>
      <c r="BP26" s="11"/>
      <c r="BQ26" s="8">
        <f>DF26</f>
        <v>1.0008635141746807</v>
      </c>
      <c r="BR26" s="11">
        <f>DG26</f>
        <v>1.5907835135724167</v>
      </c>
      <c r="BS26" s="11">
        <f>DH26</f>
        <v>2.41993048815054</v>
      </c>
      <c r="BT26" s="11">
        <f>LARGE(BQ26:BS26,1)</f>
        <v>2.41993048815054</v>
      </c>
      <c r="BU26" s="11">
        <f>BF26/BT26</f>
        <v>1.9706364709353168</v>
      </c>
      <c r="BV26" s="11"/>
      <c r="BW26" s="8">
        <f>DI26</f>
        <v>5.173006624807518</v>
      </c>
      <c r="BX26" s="11">
        <f>DJ26</f>
        <v>3.5843815873640894</v>
      </c>
      <c r="BY26" s="11">
        <f>LARGE(BW26:BX26,1)</f>
        <v>5.173006624807518</v>
      </c>
      <c r="BZ26" s="11">
        <f>BG26/BY26</f>
        <v>8.779801713944236</v>
      </c>
      <c r="CA26" s="11"/>
      <c r="CC26" s="11"/>
      <c r="CD26" s="11">
        <f>AZ26</f>
        <v>0.2588677161427932</v>
      </c>
      <c r="CE26" s="11">
        <f>CD26*(180/PI())</f>
        <v>14.83202758717266</v>
      </c>
      <c r="CF26" s="11">
        <f>(PI()/2)-CD26</f>
        <v>1.3119286106521033</v>
      </c>
      <c r="CG26" s="11">
        <f>CF26*(180/PI())</f>
        <v>75.16797241282734</v>
      </c>
      <c r="CH26" s="2" t="s">
        <v>13</v>
      </c>
      <c r="CI26" s="11">
        <f>CD26-(CK26+CN26)</f>
        <v>0.062416732622090076</v>
      </c>
      <c r="CJ26" s="11">
        <f>CI26*(180/PI())</f>
        <v>3.5762153502422858</v>
      </c>
      <c r="CK26" s="11">
        <f>ACOS((DD26^2+DC26^2-AH26^2)/(2*DD26*DC26))</f>
        <v>0.10831624405651441</v>
      </c>
      <c r="CL26" s="11">
        <f>CK26*(180/PI())</f>
        <v>6.206063637147263</v>
      </c>
      <c r="CM26" s="2" t="s">
        <v>13</v>
      </c>
      <c r="CN26" s="11">
        <f>ACOS((AT26^2+DD26^2-(AG26-AM26)^2)/(2*AT26*DD26))-CF26</f>
        <v>0.0881347394641887</v>
      </c>
      <c r="CO26" s="11">
        <f>CN26*(180/PI())</f>
        <v>5.049748599783111</v>
      </c>
      <c r="CP26" s="11">
        <f>ATAN(AT26/AM26)</f>
        <v>0.2970620013604287</v>
      </c>
      <c r="CQ26" s="11">
        <f>CP26*(180/PI())</f>
        <v>17.020398931662083</v>
      </c>
      <c r="CR26" s="11">
        <f>ACOS((DB26^2+DA26^2-AH26^2)/(2*DB26*DA26))</f>
        <v>0.10648600344681314</v>
      </c>
      <c r="CS26" s="11">
        <f>CR26*(180/PI())</f>
        <v>6.101198574717929</v>
      </c>
      <c r="CT26" s="2" t="s">
        <v>13</v>
      </c>
      <c r="CU26" s="11">
        <f>ACOS((DA26^2+AM26^2-(AE26-AT26)^2)/(2*DA26*AM26))-CD26</f>
        <v>0.5657293923737452</v>
      </c>
      <c r="CV26" s="11">
        <f>CU26*(180/PI())</f>
        <v>32.41390652951614</v>
      </c>
      <c r="CW26" s="2" t="s">
        <v>13</v>
      </c>
      <c r="CX26" s="11">
        <f>((PI()/2)-CD26)-(CU26+CR26)</f>
        <v>0.639713214831545</v>
      </c>
      <c r="CY26" s="11">
        <f>CX26*(180/PI())</f>
        <v>36.652867308593265</v>
      </c>
      <c r="DA26" s="11">
        <f>SQRT(AM26^2+(AE26-AT26)^2)</f>
        <v>4.245902305536602</v>
      </c>
      <c r="DB26" s="11">
        <f>SQRT((AM26-AH26)^2+(AE26-AT26)^2)</f>
        <v>3.886059299594425</v>
      </c>
      <c r="DC26" s="11">
        <f>SQRT((AG26-AM26)^2+(AT26-AH26)^2)</f>
        <v>5.127642119977311</v>
      </c>
      <c r="DD26" s="11">
        <f>SQRT((AG26-AM26)^2+AT26^2)</f>
        <v>5.193163122679869</v>
      </c>
      <c r="DE26" s="11">
        <f>SQRT(AM26^2+AT26^2)</f>
        <v>3.0143705076781693</v>
      </c>
      <c r="DF26" s="11">
        <f>DC26*SIN(CK26+CN26)</f>
        <v>1.0008635141746807</v>
      </c>
      <c r="DG26" s="11">
        <f>DE26*SIN(CP26+CD26)</f>
        <v>1.5907835135724167</v>
      </c>
      <c r="DH26" s="11">
        <f>DB26*SIN(CU26+CR26)</f>
        <v>2.41993048815054</v>
      </c>
      <c r="DI26" s="11">
        <f>DD26*SIN(CF26+CI26+CK26)</f>
        <v>5.173006624807518</v>
      </c>
      <c r="DJ26" s="11">
        <f>DA26*SIN(CR26+CX26+CD26)</f>
        <v>3.5843815873640894</v>
      </c>
      <c r="DK26" s="11"/>
      <c r="DL26" s="11"/>
      <c r="DM26" s="11"/>
      <c r="DN26" s="11"/>
      <c r="DO26" s="11"/>
      <c r="DP26" s="11"/>
      <c r="DQ26" s="11"/>
      <c r="DR26" s="11"/>
    </row>
    <row r="27" spans="1:122" ht="15">
      <c r="A27" s="5">
        <v>27</v>
      </c>
      <c r="B27" s="14" t="s">
        <v>109</v>
      </c>
      <c r="C27" s="15" t="s">
        <v>136</v>
      </c>
      <c r="D27" s="12">
        <v>8</v>
      </c>
      <c r="E27" s="12">
        <v>4</v>
      </c>
      <c r="F27" s="12">
        <v>0.5</v>
      </c>
      <c r="G27" s="8">
        <f>H27*490/144</f>
        <v>19.56597222222222</v>
      </c>
      <c r="H27" s="16">
        <f>AH27*(AD27+AG27)</f>
        <v>5.75</v>
      </c>
      <c r="I27" s="8">
        <f>BD27</f>
        <v>38.48935688405797</v>
      </c>
      <c r="J27" s="11">
        <f>BN27</f>
        <v>7.486301973220577</v>
      </c>
      <c r="K27" s="11">
        <f>BI27</f>
        <v>2.5872381408033305</v>
      </c>
      <c r="L27" s="11">
        <f>AM27</f>
        <v>2.858695652173913</v>
      </c>
      <c r="M27" s="11">
        <f>AO27</f>
        <v>5.141304347826087</v>
      </c>
      <c r="N27" s="8">
        <f>BE27</f>
        <v>6.739356884057971</v>
      </c>
      <c r="O27" s="11">
        <f>BO27</f>
        <v>2.145400807381776</v>
      </c>
      <c r="P27" s="11">
        <f>BJ27</f>
        <v>1.0826181537332036</v>
      </c>
      <c r="Q27" s="11">
        <f>AT27</f>
        <v>0.8586956521739131</v>
      </c>
      <c r="R27" s="11">
        <f>AV27</f>
        <v>3.141304347826087</v>
      </c>
      <c r="S27" s="8">
        <f>BF27</f>
        <v>4.300961122499419</v>
      </c>
      <c r="T27" s="11">
        <f>BU27</f>
        <v>1.7726060255348914</v>
      </c>
      <c r="U27" s="11">
        <f>BK27</f>
        <v>0.8648660235525217</v>
      </c>
      <c r="V27" s="11">
        <f>BT27</f>
        <v>2.4263491495249685</v>
      </c>
      <c r="W27" s="8">
        <f>BG27</f>
        <v>40.927752645616515</v>
      </c>
      <c r="X27" s="11">
        <f>BZ27</f>
        <v>7.887743305772279</v>
      </c>
      <c r="Y27" s="11">
        <f>BL27</f>
        <v>2.667933662092184</v>
      </c>
      <c r="Z27" s="11">
        <f>BY27</f>
        <v>5.188778470473987</v>
      </c>
      <c r="AA27" s="11">
        <f>BA27</f>
        <v>14.952583245805354</v>
      </c>
      <c r="AB27" s="11">
        <f>BB27</f>
        <v>0.2670623929326032</v>
      </c>
      <c r="AD27" s="8">
        <f>AE27-AH27</f>
        <v>3.5</v>
      </c>
      <c r="AE27" s="11">
        <f>E27</f>
        <v>4</v>
      </c>
      <c r="AF27" s="11">
        <f>AG27-AH27</f>
        <v>7.5</v>
      </c>
      <c r="AG27" s="11">
        <f>D27</f>
        <v>8</v>
      </c>
      <c r="AH27" s="11">
        <f>F27</f>
        <v>0.5</v>
      </c>
      <c r="AI27" s="8">
        <f>AG27*AH27</f>
        <v>4</v>
      </c>
      <c r="AJ27" s="11">
        <f>AG27/2</f>
        <v>4</v>
      </c>
      <c r="AK27" s="11">
        <f>AD27*AH27</f>
        <v>1.75</v>
      </c>
      <c r="AL27" s="11">
        <f>AH27/2</f>
        <v>0.25</v>
      </c>
      <c r="AM27" s="11">
        <f>(AI27*AJ27+AK27*AL27)/(AI27+AK27)</f>
        <v>2.858695652173913</v>
      </c>
      <c r="AN27" s="11"/>
      <c r="AO27" s="11">
        <f>AG27-AM27</f>
        <v>5.141304347826087</v>
      </c>
      <c r="AP27" s="8">
        <f>AE27*AH27</f>
        <v>2</v>
      </c>
      <c r="AQ27" s="11">
        <f>AE27/2</f>
        <v>2</v>
      </c>
      <c r="AR27" s="11">
        <f>AF27*AH27</f>
        <v>3.75</v>
      </c>
      <c r="AS27" s="11">
        <f>AH27/2</f>
        <v>0.25</v>
      </c>
      <c r="AT27" s="11">
        <f>(AP27*AQ27+AR27*AS27)/(AP27+AR27)</f>
        <v>0.8586956521739131</v>
      </c>
      <c r="AU27" s="11"/>
      <c r="AV27" s="11">
        <f>AE27-AT27</f>
        <v>3.141304347826087</v>
      </c>
      <c r="AX27" s="11">
        <f>-(AD27*AE27*AF27*AG27*AH27)/(4*(AE27+AF27))</f>
        <v>-9.130434782608695</v>
      </c>
      <c r="AY27" s="11">
        <f>IF(AE27=AG27,"N/A",(2*AX27)/(BE27-BD27))</f>
        <v>0.5751454981170832</v>
      </c>
      <c r="AZ27" s="11">
        <f>IF(AE27=AG27,PI()/4,(1/2)*ATAN(AY27))</f>
        <v>0.26097180931784403</v>
      </c>
      <c r="BA27" s="11">
        <f>IF(AE27=AG27,45,(1/2)*ATAN(AY27)*(180/PI()))</f>
        <v>14.952583245805354</v>
      </c>
      <c r="BB27" s="11">
        <f>IF(AE27=AG27,1,TAN(BA27/(180/PI())))</f>
        <v>0.2670623929326032</v>
      </c>
      <c r="BD27" s="11">
        <f>(1/3)*(AH27*(AG27-AM27)^3+AE27*AM27^3-AD27*(AM27-AH27)^3)</f>
        <v>38.48935688405797</v>
      </c>
      <c r="BE27" s="11">
        <f>(1/3)*(AH27*(AE27-AT27)^3+AG27*AT27^3-AF27*(AT27-AH27)^3)</f>
        <v>6.739356884057971</v>
      </c>
      <c r="BF27" s="11">
        <f>BD27*(SIN(AZ27))^2+BE27*(COS(AZ27))^2+AX27*SIN(2*AZ27)</f>
        <v>4.300961122499419</v>
      </c>
      <c r="BG27" s="11">
        <f>BD27*COS(AZ27)^2+BE27*SIN(AZ27)^2-AX27*SIN(2*AZ27)</f>
        <v>40.927752645616515</v>
      </c>
      <c r="BH27" s="11"/>
      <c r="BI27" s="8">
        <f>SQRT(BD27/H27)</f>
        <v>2.5872381408033305</v>
      </c>
      <c r="BJ27" s="11">
        <f>SQRT(BE27/H27)</f>
        <v>1.0826181537332036</v>
      </c>
      <c r="BK27" s="11">
        <f>SQRT(BF27/H27)</f>
        <v>0.8648660235525217</v>
      </c>
      <c r="BL27" s="11">
        <f>SQRT(BG27/H27)</f>
        <v>2.667933662092184</v>
      </c>
      <c r="BM27" s="11"/>
      <c r="BN27" s="8">
        <f>BD27/(AG27-AM27)</f>
        <v>7.486301973220577</v>
      </c>
      <c r="BO27" s="11">
        <f>BE27/(AE27-AT27)</f>
        <v>2.145400807381776</v>
      </c>
      <c r="BP27" s="11"/>
      <c r="BQ27" s="8">
        <f>DF27</f>
        <v>0.980007068066462</v>
      </c>
      <c r="BR27" s="11">
        <f>DG27</f>
        <v>1.567219393291576</v>
      </c>
      <c r="BS27" s="11">
        <f>DH27</f>
        <v>2.4263491495249685</v>
      </c>
      <c r="BT27" s="11">
        <f>LARGE(BQ27:BS27,1)</f>
        <v>2.4263491495249685</v>
      </c>
      <c r="BU27" s="11">
        <f>BF27/BT27</f>
        <v>1.7726060255348914</v>
      </c>
      <c r="BV27" s="11"/>
      <c r="BW27" s="8">
        <f>DI27</f>
        <v>5.188778470473987</v>
      </c>
      <c r="BX27" s="11">
        <f>DJ27</f>
        <v>3.5724173465629336</v>
      </c>
      <c r="BY27" s="11">
        <f>LARGE(BW27:BX27,1)</f>
        <v>5.188778470473987</v>
      </c>
      <c r="BZ27" s="11">
        <f>BG27/BY27</f>
        <v>7.887743305772279</v>
      </c>
      <c r="CA27" s="11"/>
      <c r="CC27" s="11"/>
      <c r="CD27" s="11">
        <f>AZ27</f>
        <v>0.26097180931784403</v>
      </c>
      <c r="CE27" s="11">
        <f>CD27*(180/PI())</f>
        <v>14.952583245805354</v>
      </c>
      <c r="CF27" s="11">
        <f>(PI()/2)-CD27</f>
        <v>1.3098245174770526</v>
      </c>
      <c r="CG27" s="11">
        <f>CF27*(180/PI())</f>
        <v>75.04741675419466</v>
      </c>
      <c r="CH27" s="2" t="s">
        <v>13</v>
      </c>
      <c r="CI27" s="11">
        <f>CD27-(CK27+CN27)</f>
        <v>0.0696545737285682</v>
      </c>
      <c r="CJ27" s="11">
        <f>CI27*(180/PI())</f>
        <v>3.9909130984297803</v>
      </c>
      <c r="CK27" s="11">
        <f>ACOS((DD27^2+DC27^2-AH27^2)/(2*DD27*DC27))</f>
        <v>0.09583692163629043</v>
      </c>
      <c r="CL27" s="11">
        <f>CK27*(180/PI())</f>
        <v>5.491051131285445</v>
      </c>
      <c r="CM27" s="2" t="s">
        <v>13</v>
      </c>
      <c r="CN27" s="11">
        <f>ACOS((AT27^2+DD27^2-(AG27-AM27)^2)/(2*AT27*DD27))-CF27</f>
        <v>0.0954803139529854</v>
      </c>
      <c r="CO27" s="11">
        <f>CN27*(180/PI())</f>
        <v>5.470619016090129</v>
      </c>
      <c r="CP27" s="11">
        <f>ATAN(AT27/AM27)</f>
        <v>0.2918055911152745</v>
      </c>
      <c r="CQ27" s="11">
        <f>CP27*(180/PI())</f>
        <v>16.71922880922542</v>
      </c>
      <c r="CR27" s="11">
        <f>ACOS((DB27^2+DA27^2-AH27^2)/(2*DB27*DA27))</f>
        <v>0.09427698791354633</v>
      </c>
      <c r="CS27" s="11">
        <f>CR27*(180/PI())</f>
        <v>5.401673512652078</v>
      </c>
      <c r="CT27" s="2" t="s">
        <v>13</v>
      </c>
      <c r="CU27" s="11">
        <f>ACOS((DA27^2+AM27^2-(AE27-AT27)^2)/(2*DA27*AM27))-CD27</f>
        <v>0.571493017395615</v>
      </c>
      <c r="CV27" s="11">
        <f>CU27*(180/PI())</f>
        <v>32.744137917965276</v>
      </c>
      <c r="CW27" s="2" t="s">
        <v>13</v>
      </c>
      <c r="CX27" s="11">
        <f>((PI()/2)-CD27)-(CU27+CR27)</f>
        <v>0.6440545121678913</v>
      </c>
      <c r="CY27" s="11">
        <f>CX27*(180/PI())</f>
        <v>36.9016053235773</v>
      </c>
      <c r="DA27" s="11">
        <f>SQRT(AM27^2+(AE27-AT27)^2)</f>
        <v>4.247344327627454</v>
      </c>
      <c r="DB27" s="11">
        <f>SQRT((AM27-AH27)^2+(AE27-AT27)^2)</f>
        <v>3.92826147109064</v>
      </c>
      <c r="DC27" s="11">
        <f>SQRT((AG27-AM27)^2+(AT27-AH27)^2)</f>
        <v>5.153801797495117</v>
      </c>
      <c r="DD27" s="11">
        <f>SQRT((AG27-AM27)^2+AT27^2)</f>
        <v>5.212520371186842</v>
      </c>
      <c r="DE27" s="11">
        <f>SQRT(AM27^2+AT27^2)</f>
        <v>2.984878398665583</v>
      </c>
      <c r="DF27" s="11">
        <f>DC27*SIN(CK27+CN27)</f>
        <v>0.980007068066462</v>
      </c>
      <c r="DG27" s="11">
        <f>DE27*SIN(CP27+CD27)</f>
        <v>1.567219393291576</v>
      </c>
      <c r="DH27" s="11">
        <f>DB27*SIN(CU27+CR27)</f>
        <v>2.4263491495249685</v>
      </c>
      <c r="DI27" s="11">
        <f>DD27*SIN(CF27+CI27+CK27)</f>
        <v>5.188778470473987</v>
      </c>
      <c r="DJ27" s="11">
        <f>DA27*SIN(CR27+CX27+CD27)</f>
        <v>3.5724173465629336</v>
      </c>
      <c r="DK27" s="11"/>
      <c r="DL27" s="11"/>
      <c r="DM27" s="11"/>
      <c r="DN27" s="11"/>
      <c r="DO27" s="11"/>
      <c r="DP27" s="11"/>
      <c r="DQ27" s="11"/>
      <c r="DR27" s="11"/>
    </row>
    <row r="28" spans="1:122" ht="15">
      <c r="A28" s="1">
        <v>28</v>
      </c>
      <c r="B28" s="14" t="s">
        <v>109</v>
      </c>
      <c r="C28" s="15" t="s">
        <v>137</v>
      </c>
      <c r="D28" s="12">
        <v>8</v>
      </c>
      <c r="E28" s="12">
        <v>4</v>
      </c>
      <c r="F28" s="12">
        <v>0.4375</v>
      </c>
      <c r="G28" s="8">
        <f>H28*490/144</f>
        <v>17.213270399305557</v>
      </c>
      <c r="H28" s="16">
        <f>AH28*(AD28+AG28)</f>
        <v>5.05859375</v>
      </c>
      <c r="I28" s="8">
        <f>BD28</f>
        <v>34.11002103101025</v>
      </c>
      <c r="J28" s="11">
        <f>BN28</f>
        <v>6.60402670319458</v>
      </c>
      <c r="K28" s="11">
        <f>BI28</f>
        <v>2.596725794623348</v>
      </c>
      <c r="L28" s="11">
        <f>AM28</f>
        <v>2.834966216216216</v>
      </c>
      <c r="M28" s="11">
        <f>AO28</f>
        <v>5.165033783783784</v>
      </c>
      <c r="N28" s="8">
        <f>BE28</f>
        <v>6.017735874760257</v>
      </c>
      <c r="O28" s="11">
        <f>BO28</f>
        <v>1.901318054041774</v>
      </c>
      <c r="P28" s="11">
        <f>BJ28</f>
        <v>1.0906908242411693</v>
      </c>
      <c r="Q28" s="11">
        <f>AT28</f>
        <v>0.8349662162162163</v>
      </c>
      <c r="R28" s="11">
        <f>AV28</f>
        <v>3.165033783783784</v>
      </c>
      <c r="S28" s="8">
        <f>BF28</f>
        <v>3.8218957082959584</v>
      </c>
      <c r="T28" s="11">
        <f>BU28</f>
        <v>1.5709494107408268</v>
      </c>
      <c r="U28" s="11">
        <f>BK28</f>
        <v>0.8692096002734557</v>
      </c>
      <c r="V28" s="11">
        <f>BT28</f>
        <v>2.4328572786399483</v>
      </c>
      <c r="W28" s="8">
        <f>BG28</f>
        <v>36.30586119747454</v>
      </c>
      <c r="X28" s="11">
        <f>BZ28</f>
        <v>6.975866500242613</v>
      </c>
      <c r="Y28" s="11">
        <f>BL28</f>
        <v>2.6790046654193413</v>
      </c>
      <c r="Z28" s="11">
        <f>BY28</f>
        <v>5.204494838915261</v>
      </c>
      <c r="AA28" s="11">
        <f>BA28</f>
        <v>15.06979552175446</v>
      </c>
      <c r="AB28" s="11">
        <f>BB28</f>
        <v>0.2692552411083213</v>
      </c>
      <c r="AD28" s="8">
        <f>AE28-AH28</f>
        <v>3.5625</v>
      </c>
      <c r="AE28" s="11">
        <f>E28</f>
        <v>4</v>
      </c>
      <c r="AF28" s="11">
        <f>AG28-AH28</f>
        <v>7.5625</v>
      </c>
      <c r="AG28" s="11">
        <f>D28</f>
        <v>8</v>
      </c>
      <c r="AH28" s="11">
        <f>F28</f>
        <v>0.4375</v>
      </c>
      <c r="AI28" s="8">
        <f>AG28*AH28</f>
        <v>3.5</v>
      </c>
      <c r="AJ28" s="11">
        <f>AG28/2</f>
        <v>4</v>
      </c>
      <c r="AK28" s="11">
        <f>AD28*AH28</f>
        <v>1.55859375</v>
      </c>
      <c r="AL28" s="11">
        <f>AH28/2</f>
        <v>0.21875</v>
      </c>
      <c r="AM28" s="11">
        <f>(AI28*AJ28+AK28*AL28)/(AI28+AK28)</f>
        <v>2.834966216216216</v>
      </c>
      <c r="AN28" s="11"/>
      <c r="AO28" s="11">
        <f>AG28-AM28</f>
        <v>5.165033783783784</v>
      </c>
      <c r="AP28" s="8">
        <f>AE28*AH28</f>
        <v>1.75</v>
      </c>
      <c r="AQ28" s="11">
        <f>AE28/2</f>
        <v>2</v>
      </c>
      <c r="AR28" s="11">
        <f>AF28*AH28</f>
        <v>3.30859375</v>
      </c>
      <c r="AS28" s="11">
        <f>AH28/2</f>
        <v>0.21875</v>
      </c>
      <c r="AT28" s="11">
        <f>(AP28*AQ28+AR28*AS28)/(AP28+AR28)</f>
        <v>0.8349662162162163</v>
      </c>
      <c r="AU28" s="11"/>
      <c r="AV28" s="11">
        <f>AE28-AT28</f>
        <v>3.165033783783784</v>
      </c>
      <c r="AX28" s="11">
        <f>-(AD28*AE28*AF28*AG28*AH28)/(4*(AE28+AF28))</f>
        <v>-8.155236486486487</v>
      </c>
      <c r="AY28" s="11">
        <f>IF(AE28=AG28,"N/A",(2*AX28)/(BE28-BD28))</f>
        <v>0.5806032824404891</v>
      </c>
      <c r="AZ28" s="11">
        <f>IF(AE28=AG28,PI()/4,(1/2)*ATAN(AY28))</f>
        <v>0.2630175494569121</v>
      </c>
      <c r="BA28" s="11">
        <f>IF(AE28=AG28,45,(1/2)*ATAN(AY28)*(180/PI()))</f>
        <v>15.06979552175446</v>
      </c>
      <c r="BB28" s="11">
        <f>IF(AE28=AG28,1,TAN(BA28/(180/PI())))</f>
        <v>0.2692552411083213</v>
      </c>
      <c r="BD28" s="11">
        <f>(1/3)*(AH28*(AG28-AM28)^3+AE28*AM28^3-AD28*(AM28-AH28)^3)</f>
        <v>34.11002103101025</v>
      </c>
      <c r="BE28" s="11">
        <f>(1/3)*(AH28*(AE28-AT28)^3+AG28*AT28^3-AF28*(AT28-AH28)^3)</f>
        <v>6.017735874760257</v>
      </c>
      <c r="BF28" s="11">
        <f>BD28*(SIN(AZ28))^2+BE28*(COS(AZ28))^2+AX28*SIN(2*AZ28)</f>
        <v>3.8218957082959584</v>
      </c>
      <c r="BG28" s="11">
        <f>BD28*COS(AZ28)^2+BE28*SIN(AZ28)^2-AX28*SIN(2*AZ28)</f>
        <v>36.30586119747454</v>
      </c>
      <c r="BH28" s="11"/>
      <c r="BI28" s="8">
        <f>SQRT(BD28/H28)</f>
        <v>2.596725794623348</v>
      </c>
      <c r="BJ28" s="11">
        <f>SQRT(BE28/H28)</f>
        <v>1.0906908242411693</v>
      </c>
      <c r="BK28" s="11">
        <f>SQRT(BF28/H28)</f>
        <v>0.8692096002734557</v>
      </c>
      <c r="BL28" s="11">
        <f>SQRT(BG28/H28)</f>
        <v>2.6790046654193413</v>
      </c>
      <c r="BM28" s="11"/>
      <c r="BN28" s="8">
        <f>BD28/(AG28-AM28)</f>
        <v>6.60402670319458</v>
      </c>
      <c r="BO28" s="11">
        <f>BE28/(AE28-AT28)</f>
        <v>1.901318054041774</v>
      </c>
      <c r="BP28" s="11"/>
      <c r="BQ28" s="8">
        <f>DF28</f>
        <v>0.9590882911578025</v>
      </c>
      <c r="BR28" s="11">
        <f>DG28</f>
        <v>1.5433300605019247</v>
      </c>
      <c r="BS28" s="11">
        <f>DH28</f>
        <v>2.4328572786399483</v>
      </c>
      <c r="BT28" s="11">
        <f>LARGE(BQ28:BS28,1)</f>
        <v>2.4328572786399483</v>
      </c>
      <c r="BU28" s="11">
        <f>BF28/BT28</f>
        <v>1.5709494107408268</v>
      </c>
      <c r="BV28" s="11"/>
      <c r="BW28" s="8">
        <f>DI28</f>
        <v>5.204494838915261</v>
      </c>
      <c r="BX28" s="11">
        <f>DJ28</f>
        <v>3.56036579744432</v>
      </c>
      <c r="BY28" s="11">
        <f>LARGE(BW28:BX28,1)</f>
        <v>5.204494838915261</v>
      </c>
      <c r="BZ28" s="11">
        <f>BG28/BY28</f>
        <v>6.975866500242613</v>
      </c>
      <c r="CA28" s="11"/>
      <c r="CC28" s="11"/>
      <c r="CD28" s="11">
        <f>AZ28</f>
        <v>0.2630175494569121</v>
      </c>
      <c r="CE28" s="11">
        <f>CD28*(180/PI())</f>
        <v>15.06979552175446</v>
      </c>
      <c r="CF28" s="11">
        <f>(PI()/2)-CD28</f>
        <v>1.3077787773379845</v>
      </c>
      <c r="CG28" s="11">
        <f>CF28*(180/PI())</f>
        <v>74.93020447824554</v>
      </c>
      <c r="CH28" s="2" t="s">
        <v>13</v>
      </c>
      <c r="CI28" s="11">
        <f>CD28-(CK28+CN28)</f>
        <v>0.07680190222376831</v>
      </c>
      <c r="CJ28" s="11">
        <f>CI28*(180/PI())</f>
        <v>4.400424855998336</v>
      </c>
      <c r="CK28" s="11">
        <f>ACOS((DD28^2+DC28^2-AH28^2)/(2*DD28*DC28))</f>
        <v>0.08346902400821565</v>
      </c>
      <c r="CL28" s="11">
        <f>CK28*(180/PI())</f>
        <v>4.782422795746899</v>
      </c>
      <c r="CM28" s="2" t="s">
        <v>13</v>
      </c>
      <c r="CN28" s="11">
        <f>ACOS((AT28^2+DD28^2-(AG28-AM28)^2)/(2*AT28*DD28))-CF28</f>
        <v>0.10274662322492811</v>
      </c>
      <c r="CO28" s="11">
        <f>CN28*(180/PI())</f>
        <v>5.886947870009225</v>
      </c>
      <c r="CP28" s="11">
        <f>ATAN(AT28/AM28)</f>
        <v>0.28642560386690175</v>
      </c>
      <c r="CQ28" s="11">
        <f>CP28*(180/PI())</f>
        <v>16.41097824605946</v>
      </c>
      <c r="CR28" s="11">
        <f>ACOS((DB28^2+DA28^2-AH28^2)/(2*DB28*DA28))</f>
        <v>0.08216785023389184</v>
      </c>
      <c r="CS28" s="11">
        <f>CR28*(180/PI())</f>
        <v>4.707871030065037</v>
      </c>
      <c r="CT28" s="2" t="s">
        <v>13</v>
      </c>
      <c r="CU28" s="11">
        <f>ACOS((DA28^2+AM28^2-(AE28-AT28)^2)/(2*DA28*AM28))-CD28</f>
        <v>0.577336483338847</v>
      </c>
      <c r="CV28" s="11">
        <f>CU28*(180/PI())</f>
        <v>33.078943854240904</v>
      </c>
      <c r="CW28" s="2" t="s">
        <v>13</v>
      </c>
      <c r="CX28" s="11">
        <f>((PI()/2)-CD28)-(CU28+CR28)</f>
        <v>0.6482744437652457</v>
      </c>
      <c r="CY28" s="11">
        <f>CX28*(180/PI())</f>
        <v>37.1433895939396</v>
      </c>
      <c r="DA28" s="11">
        <f>SQRT(AM28^2+(AE28-AT28)^2)</f>
        <v>4.249055459696894</v>
      </c>
      <c r="DB28" s="11">
        <f>SQRT((AM28-AH28)^2+(AE28-AT28)^2)</f>
        <v>3.9705519906419555</v>
      </c>
      <c r="DC28" s="11">
        <f>SQRT((AG28-AM28)^2+(AT28-AH28)^2)</f>
        <v>5.180304371430415</v>
      </c>
      <c r="DD28" s="11">
        <f>SQRT((AG28-AM28)^2+AT28^2)</f>
        <v>5.232087783079548</v>
      </c>
      <c r="DE28" s="11">
        <f>SQRT(AM28^2+AT28^2)</f>
        <v>2.955368340716553</v>
      </c>
      <c r="DF28" s="11">
        <f>DC28*SIN(CK28+CN28)</f>
        <v>0.9590882911578025</v>
      </c>
      <c r="DG28" s="11">
        <f>DE28*SIN(CP28+CD28)</f>
        <v>1.5433300605019247</v>
      </c>
      <c r="DH28" s="11">
        <f>DB28*SIN(CU28+CR28)</f>
        <v>2.4328572786399483</v>
      </c>
      <c r="DI28" s="11">
        <f>DD28*SIN(CF28+CI28+CK28)</f>
        <v>5.204494838915261</v>
      </c>
      <c r="DJ28" s="11">
        <f>DA28*SIN(CR28+CX28+CD28)</f>
        <v>3.56036579744432</v>
      </c>
      <c r="DK28" s="11"/>
      <c r="DL28" s="11"/>
      <c r="DM28" s="11"/>
      <c r="DN28" s="11"/>
      <c r="DO28" s="11"/>
      <c r="DP28" s="11"/>
      <c r="DQ28" s="11"/>
      <c r="DR28" s="11"/>
    </row>
    <row r="29" spans="1:122" ht="15">
      <c r="A29" s="5">
        <v>29</v>
      </c>
      <c r="B29" s="14" t="s">
        <v>109</v>
      </c>
      <c r="C29" s="15" t="s">
        <v>138</v>
      </c>
      <c r="D29" s="12">
        <v>7</v>
      </c>
      <c r="E29" s="12">
        <v>4</v>
      </c>
      <c r="F29" s="12">
        <v>0.875</v>
      </c>
      <c r="G29" s="8">
        <f>H29*490/144</f>
        <v>30.146484375</v>
      </c>
      <c r="H29" s="16">
        <f>AH29*(AD29+AG29)</f>
        <v>8.859375</v>
      </c>
      <c r="I29" s="8">
        <f>BD29</f>
        <v>42.91506091459298</v>
      </c>
      <c r="J29" s="11">
        <f>BN29</f>
        <v>9.654212627202309</v>
      </c>
      <c r="K29" s="11">
        <f>BI29</f>
        <v>2.2009152731857755</v>
      </c>
      <c r="L29" s="11">
        <f>AM29</f>
        <v>2.554783950617284</v>
      </c>
      <c r="M29" s="11">
        <f>AO29</f>
        <v>4.445216049382716</v>
      </c>
      <c r="N29" s="8">
        <f>BE29</f>
        <v>10.177756227092978</v>
      </c>
      <c r="O29" s="11">
        <f>BO29</f>
        <v>3.4556908751146187</v>
      </c>
      <c r="P29" s="11">
        <f>BJ29</f>
        <v>1.071826473996468</v>
      </c>
      <c r="Q29" s="11">
        <f>AT29</f>
        <v>1.054783950617284</v>
      </c>
      <c r="R29" s="11">
        <f>AV29</f>
        <v>2.945216049382716</v>
      </c>
      <c r="S29" s="8">
        <f>BF29</f>
        <v>6.496380487610692</v>
      </c>
      <c r="T29" s="11">
        <f>BU29</f>
        <v>2.8272090852265315</v>
      </c>
      <c r="U29" s="11">
        <f>BK29</f>
        <v>0.8563162472804131</v>
      </c>
      <c r="V29" s="11">
        <f>BT29</f>
        <v>2.2978068801339346</v>
      </c>
      <c r="W29" s="8">
        <f>BG29</f>
        <v>46.59643665407527</v>
      </c>
      <c r="X29" s="11">
        <f>BZ29</f>
        <v>10.22782286203791</v>
      </c>
      <c r="Y29" s="11">
        <f>BL29</f>
        <v>2.2933736099348727</v>
      </c>
      <c r="Z29" s="11">
        <f>BY29</f>
        <v>4.555850964825066</v>
      </c>
      <c r="AA29" s="11">
        <f>BA29</f>
        <v>17.63745811851791</v>
      </c>
      <c r="AB29" s="11">
        <f>BB29</f>
        <v>0.3179383895622854</v>
      </c>
      <c r="AD29" s="8">
        <f>AE29-AH29</f>
        <v>3.125</v>
      </c>
      <c r="AE29" s="11">
        <f>E29</f>
        <v>4</v>
      </c>
      <c r="AF29" s="11">
        <f>AG29-AH29</f>
        <v>6.125</v>
      </c>
      <c r="AG29" s="11">
        <f>D29</f>
        <v>7</v>
      </c>
      <c r="AH29" s="11">
        <f>F29</f>
        <v>0.875</v>
      </c>
      <c r="AI29" s="8">
        <f>AG29*AH29</f>
        <v>6.125</v>
      </c>
      <c r="AJ29" s="11">
        <f>AG29/2</f>
        <v>3.5</v>
      </c>
      <c r="AK29" s="11">
        <f>AD29*AH29</f>
        <v>2.734375</v>
      </c>
      <c r="AL29" s="11">
        <f>AH29/2</f>
        <v>0.4375</v>
      </c>
      <c r="AM29" s="11">
        <f>(AI29*AJ29+AK29*AL29)/(AI29+AK29)</f>
        <v>2.554783950617284</v>
      </c>
      <c r="AN29" s="11"/>
      <c r="AO29" s="11">
        <f>AG29-AM29</f>
        <v>4.445216049382716</v>
      </c>
      <c r="AP29" s="8">
        <f>AE29*AH29</f>
        <v>3.5</v>
      </c>
      <c r="AQ29" s="11">
        <f>AE29/2</f>
        <v>2</v>
      </c>
      <c r="AR29" s="11">
        <f>AF29*AH29</f>
        <v>5.359375</v>
      </c>
      <c r="AS29" s="11">
        <f>AH29/2</f>
        <v>0.4375</v>
      </c>
      <c r="AT29" s="11">
        <f>(AP29*AQ29+AR29*AS29)/(AP29+AR29)</f>
        <v>1.054783950617284</v>
      </c>
      <c r="AU29" s="11"/>
      <c r="AV29" s="11">
        <f>AE29-AT29</f>
        <v>2.945216049382716</v>
      </c>
      <c r="AX29" s="11">
        <f>-(AD29*AE29*AF29*AG29*AH29)/(4*(AE29+AF29))</f>
        <v>-11.578896604938272</v>
      </c>
      <c r="AY29" s="11">
        <f>IF(AE29=AG29,"N/A",(2*AX29)/(BE29-BD29))</f>
        <v>0.7073824015426299</v>
      </c>
      <c r="AZ29" s="11">
        <f>IF(AE29=AG29,PI()/4,(1/2)*ATAN(AY29))</f>
        <v>0.30783171585074176</v>
      </c>
      <c r="BA29" s="11">
        <f>IF(AE29=AG29,45,(1/2)*ATAN(AY29)*(180/PI()))</f>
        <v>17.63745811851791</v>
      </c>
      <c r="BB29" s="11">
        <f>IF(AE29=AG29,1,TAN(BA29/(180/PI())))</f>
        <v>0.3179383895622854</v>
      </c>
      <c r="BD29" s="11">
        <f>(1/3)*(AH29*(AG29-AM29)^3+AE29*AM29^3-AD29*(AM29-AH29)^3)</f>
        <v>42.91506091459298</v>
      </c>
      <c r="BE29" s="11">
        <f>(1/3)*(AH29*(AE29-AT29)^3+AG29*AT29^3-AF29*(AT29-AH29)^3)</f>
        <v>10.177756227092978</v>
      </c>
      <c r="BF29" s="11">
        <f>BD29*(SIN(AZ29))^2+BE29*(COS(AZ29))^2+AX29*SIN(2*AZ29)</f>
        <v>6.496380487610692</v>
      </c>
      <c r="BG29" s="11">
        <f>BD29*COS(AZ29)^2+BE29*SIN(AZ29)^2-AX29*SIN(2*AZ29)</f>
        <v>46.59643665407527</v>
      </c>
      <c r="BH29" s="11"/>
      <c r="BI29" s="8">
        <f>SQRT(BD29/H29)</f>
        <v>2.2009152731857755</v>
      </c>
      <c r="BJ29" s="11">
        <f>SQRT(BE29/H29)</f>
        <v>1.071826473996468</v>
      </c>
      <c r="BK29" s="11">
        <f>SQRT(BF29/H29)</f>
        <v>0.8563162472804131</v>
      </c>
      <c r="BL29" s="11">
        <f>SQRT(BG29/H29)</f>
        <v>2.2933736099348727</v>
      </c>
      <c r="BM29" s="11"/>
      <c r="BN29" s="8">
        <f>BD29/(AG29-AM29)</f>
        <v>9.654212627202309</v>
      </c>
      <c r="BO29" s="11">
        <f>BE29/(AE29-AT29)</f>
        <v>3.4556908751146187</v>
      </c>
      <c r="BP29" s="11"/>
      <c r="BQ29" s="8">
        <f>DF29</f>
        <v>1.175536499481432</v>
      </c>
      <c r="BR29" s="11">
        <f>DG29</f>
        <v>1.7792831251256958</v>
      </c>
      <c r="BS29" s="11">
        <f>DH29</f>
        <v>2.2978068801339346</v>
      </c>
      <c r="BT29" s="11">
        <f>LARGE(BQ29:BS29,1)</f>
        <v>2.2978068801339346</v>
      </c>
      <c r="BU29" s="11">
        <f>BF29/BT29</f>
        <v>2.8272090852265315</v>
      </c>
      <c r="BV29" s="11"/>
      <c r="BW29" s="8">
        <f>DI29</f>
        <v>4.555850964825066</v>
      </c>
      <c r="BX29" s="11">
        <f>DJ29</f>
        <v>3.3270704913239624</v>
      </c>
      <c r="BY29" s="11">
        <f>LARGE(BW29:BX29,1)</f>
        <v>4.555850964825066</v>
      </c>
      <c r="BZ29" s="11">
        <f>BG29/BY29</f>
        <v>10.22782286203791</v>
      </c>
      <c r="CA29" s="11"/>
      <c r="CC29" s="11"/>
      <c r="CD29" s="11">
        <f>AZ29</f>
        <v>0.30783171585074176</v>
      </c>
      <c r="CE29" s="11">
        <f>CD29*(180/PI())</f>
        <v>17.63745811851791</v>
      </c>
      <c r="CF29" s="11">
        <f>(PI()/2)-CD29</f>
        <v>1.2629646109441548</v>
      </c>
      <c r="CG29" s="11">
        <f>CF29*(180/PI())</f>
        <v>72.36254188148209</v>
      </c>
      <c r="CH29" s="2" t="s">
        <v>13</v>
      </c>
      <c r="CI29" s="11">
        <f>CD29-(CK29+CN29)</f>
        <v>0.04042233666647843</v>
      </c>
      <c r="CJ29" s="11">
        <f>CI29*(180/PI())</f>
        <v>2.3160292890461314</v>
      </c>
      <c r="CK29" s="11">
        <f>ACOS((DD29^2+DC29^2-AH29^2)/(2*DD29*DC29))</f>
        <v>0.1925541171823617</v>
      </c>
      <c r="CL29" s="11">
        <f>CK29*(180/PI())</f>
        <v>11.032538242416813</v>
      </c>
      <c r="CM29" s="2" t="s">
        <v>13</v>
      </c>
      <c r="CN29" s="11">
        <f>ACOS((AT29^2+DD29^2-(AG29-AM29)^2)/(2*AT29*DD29))-CF29</f>
        <v>0.07485526200190162</v>
      </c>
      <c r="CO29" s="11">
        <f>CN29*(180/PI())</f>
        <v>4.288890587054965</v>
      </c>
      <c r="CP29" s="11">
        <f>ATAN(AT29/AM29)</f>
        <v>0.39154849142731873</v>
      </c>
      <c r="CQ29" s="11">
        <f>CP29*(180/PI())</f>
        <v>22.434076033499657</v>
      </c>
      <c r="CR29" s="11">
        <f>ACOS((DB29^2+DA29^2-AH29^2)/(2*DB29*DA29))</f>
        <v>0.19620186154570862</v>
      </c>
      <c r="CS29" s="11">
        <f>CR29*(180/PI())</f>
        <v>11.241538599179227</v>
      </c>
      <c r="CT29" s="2" t="s">
        <v>13</v>
      </c>
      <c r="CU29" s="11">
        <f>ACOS((DA29^2+AM29^2-(AE29-AT29)^2)/(2*DA29*AM29))-CD29</f>
        <v>0.5484352196643725</v>
      </c>
      <c r="CV29" s="11">
        <f>CU29*(180/PI())</f>
        <v>31.423023423098755</v>
      </c>
      <c r="CW29" s="2" t="s">
        <v>13</v>
      </c>
      <c r="CX29" s="11">
        <f>((PI()/2)-CD29)-(CU29+CR29)</f>
        <v>0.5183275297340737</v>
      </c>
      <c r="CY29" s="11">
        <f>CX29*(180/PI())</f>
        <v>29.697979859204107</v>
      </c>
      <c r="DA29" s="11">
        <f>SQRT(AM29^2+(AE29-AT29)^2)</f>
        <v>3.89887401846651</v>
      </c>
      <c r="DB29" s="11">
        <f>SQRT((AM29-AH29)^2+(AE29-AT29)^2)</f>
        <v>3.3905709988574113</v>
      </c>
      <c r="DC29" s="11">
        <f>SQRT((AG29-AM29)^2+(AT29-AH29)^2)</f>
        <v>4.448850187923756</v>
      </c>
      <c r="DD29" s="11">
        <f>SQRT((AG29-AM29)^2+AT29^2)</f>
        <v>4.568644756179833</v>
      </c>
      <c r="DE29" s="11">
        <f>SQRT(AM29^2+AT29^2)</f>
        <v>2.763962774136342</v>
      </c>
      <c r="DF29" s="11">
        <f>DC29*SIN(CK29+CN29)</f>
        <v>1.175536499481432</v>
      </c>
      <c r="DG29" s="11">
        <f>DE29*SIN(CP29+CD29)</f>
        <v>1.7792831251256958</v>
      </c>
      <c r="DH29" s="11">
        <f>DB29*SIN(CU29+CR29)</f>
        <v>2.2978068801339346</v>
      </c>
      <c r="DI29" s="11">
        <f>DD29*SIN(CF29+CI29+CK29)</f>
        <v>4.555850964825066</v>
      </c>
      <c r="DJ29" s="11">
        <f>DA29*SIN(CR29+CX29+CD29)</f>
        <v>3.3270704913239624</v>
      </c>
      <c r="DK29" s="11"/>
      <c r="DL29" s="11"/>
      <c r="DM29" s="11"/>
      <c r="DN29" s="11"/>
      <c r="DO29" s="11"/>
      <c r="DP29" s="11"/>
      <c r="DQ29" s="11"/>
      <c r="DR29" s="11"/>
    </row>
    <row r="30" spans="1:122" ht="15">
      <c r="A30" s="1">
        <v>30</v>
      </c>
      <c r="B30" s="14" t="s">
        <v>109</v>
      </c>
      <c r="C30" s="15" t="s">
        <v>139</v>
      </c>
      <c r="D30" s="12">
        <v>7</v>
      </c>
      <c r="E30" s="12">
        <v>4</v>
      </c>
      <c r="F30" s="12">
        <v>0.75</v>
      </c>
      <c r="G30" s="8">
        <f>H30*490/144</f>
        <v>26.158854166666668</v>
      </c>
      <c r="H30" s="16">
        <f>AH30*(AD30+AG30)</f>
        <v>7.6875</v>
      </c>
      <c r="I30" s="8">
        <f>BD30</f>
        <v>37.80795064786584</v>
      </c>
      <c r="J30" s="11">
        <f>BN30</f>
        <v>8.418878352002713</v>
      </c>
      <c r="K30" s="11">
        <f>BI30</f>
        <v>2.217680635562389</v>
      </c>
      <c r="L30" s="11">
        <f>AM30</f>
        <v>2.5091463414634148</v>
      </c>
      <c r="M30" s="11">
        <f>AO30</f>
        <v>4.490853658536585</v>
      </c>
      <c r="N30" s="8">
        <f>BE30</f>
        <v>9.050138147865853</v>
      </c>
      <c r="O30" s="11">
        <f>BO30</f>
        <v>3.0259381371049945</v>
      </c>
      <c r="P30" s="11">
        <f>BJ30</f>
        <v>1.0850132454545514</v>
      </c>
      <c r="Q30" s="11">
        <f>AT30</f>
        <v>1.0091463414634145</v>
      </c>
      <c r="R30" s="11">
        <f>AV30</f>
        <v>2.9908536585365857</v>
      </c>
      <c r="S30" s="8">
        <f>BF30</f>
        <v>5.680934648392955</v>
      </c>
      <c r="T30" s="11">
        <f>BU30</f>
        <v>2.466320843185532</v>
      </c>
      <c r="U30" s="11">
        <f>BK30</f>
        <v>0.8596414187884647</v>
      </c>
      <c r="V30" s="11">
        <f>BT30</f>
        <v>2.3034045485563777</v>
      </c>
      <c r="W30" s="8">
        <f>BG30</f>
        <v>41.17715414733874</v>
      </c>
      <c r="X30" s="11">
        <f>BZ30</f>
        <v>8.98414128054236</v>
      </c>
      <c r="Y30" s="11">
        <f>BL30</f>
        <v>2.3143849669541963</v>
      </c>
      <c r="Z30" s="11">
        <f>BY30</f>
        <v>4.583315518036125</v>
      </c>
      <c r="AA30" s="11">
        <f>BA30</f>
        <v>17.943947704879896</v>
      </c>
      <c r="AB30" s="11">
        <f>BB30</f>
        <v>0.3238384609017173</v>
      </c>
      <c r="AD30" s="8">
        <f>AE30-AH30</f>
        <v>3.25</v>
      </c>
      <c r="AE30" s="11">
        <f>E30</f>
        <v>4</v>
      </c>
      <c r="AF30" s="11">
        <f>AG30-AH30</f>
        <v>6.25</v>
      </c>
      <c r="AG30" s="11">
        <f>D30</f>
        <v>7</v>
      </c>
      <c r="AH30" s="11">
        <f>F30</f>
        <v>0.75</v>
      </c>
      <c r="AI30" s="8">
        <f>AG30*AH30</f>
        <v>5.25</v>
      </c>
      <c r="AJ30" s="11">
        <f>AG30/2</f>
        <v>3.5</v>
      </c>
      <c r="AK30" s="11">
        <f>AD30*AH30</f>
        <v>2.4375</v>
      </c>
      <c r="AL30" s="11">
        <f>AH30/2</f>
        <v>0.375</v>
      </c>
      <c r="AM30" s="11">
        <f>(AI30*AJ30+AK30*AL30)/(AI30+AK30)</f>
        <v>2.5091463414634148</v>
      </c>
      <c r="AN30" s="11"/>
      <c r="AO30" s="11">
        <f>AG30-AM30</f>
        <v>4.490853658536585</v>
      </c>
      <c r="AP30" s="8">
        <f>AE30*AH30</f>
        <v>3</v>
      </c>
      <c r="AQ30" s="11">
        <f>AE30/2</f>
        <v>2</v>
      </c>
      <c r="AR30" s="11">
        <f>AF30*AH30</f>
        <v>4.6875</v>
      </c>
      <c r="AS30" s="11">
        <f>AH30/2</f>
        <v>0.375</v>
      </c>
      <c r="AT30" s="11">
        <f>(AP30*AQ30+AR30*AS30)/(AP30+AR30)</f>
        <v>1.0091463414634145</v>
      </c>
      <c r="AU30" s="11"/>
      <c r="AV30" s="11">
        <f>AE30-AT30</f>
        <v>2.9908536585365857</v>
      </c>
      <c r="AX30" s="11">
        <f>-(AD30*AE30*AF30*AG30*AH30)/(4*(AE30+AF30))</f>
        <v>-10.403963414634147</v>
      </c>
      <c r="AY30" s="11">
        <f>IF(AE30=AG30,"N/A",(2*AX30)/(BE30-BD30))</f>
        <v>0.7235573578229674</v>
      </c>
      <c r="AZ30" s="11">
        <f>IF(AE30=AG30,PI()/4,(1/2)*ATAN(AY30))</f>
        <v>0.31318096825583397</v>
      </c>
      <c r="BA30" s="11">
        <f>IF(AE30=AG30,45,(1/2)*ATAN(AY30)*(180/PI()))</f>
        <v>17.943947704879896</v>
      </c>
      <c r="BB30" s="11">
        <f>IF(AE30=AG30,1,TAN(BA30/(180/PI())))</f>
        <v>0.3238384609017173</v>
      </c>
      <c r="BD30" s="11">
        <f>(1/3)*(AH30*(AG30-AM30)^3+AE30*AM30^3-AD30*(AM30-AH30)^3)</f>
        <v>37.80795064786584</v>
      </c>
      <c r="BE30" s="11">
        <f>(1/3)*(AH30*(AE30-AT30)^3+AG30*AT30^3-AF30*(AT30-AH30)^3)</f>
        <v>9.050138147865853</v>
      </c>
      <c r="BF30" s="11">
        <f>BD30*(SIN(AZ30))^2+BE30*(COS(AZ30))^2+AX30*SIN(2*AZ30)</f>
        <v>5.680934648392955</v>
      </c>
      <c r="BG30" s="11">
        <f>BD30*COS(AZ30)^2+BE30*SIN(AZ30)^2-AX30*SIN(2*AZ30)</f>
        <v>41.17715414733874</v>
      </c>
      <c r="BH30" s="11"/>
      <c r="BI30" s="8">
        <f>SQRT(BD30/H30)</f>
        <v>2.217680635562389</v>
      </c>
      <c r="BJ30" s="11">
        <f>SQRT(BE30/H30)</f>
        <v>1.0850132454545514</v>
      </c>
      <c r="BK30" s="11">
        <f>SQRT(BF30/H30)</f>
        <v>0.8596414187884647</v>
      </c>
      <c r="BL30" s="11">
        <f>SQRT(BG30/H30)</f>
        <v>2.3143849669541963</v>
      </c>
      <c r="BM30" s="11"/>
      <c r="BN30" s="8">
        <f>BD30/(AG30-AM30)</f>
        <v>8.418878352002713</v>
      </c>
      <c r="BO30" s="11">
        <f>BE30/(AE30-AT30)</f>
        <v>3.0259381371049945</v>
      </c>
      <c r="BP30" s="11"/>
      <c r="BQ30" s="8">
        <f>DF30</f>
        <v>1.1370300335539454</v>
      </c>
      <c r="BR30" s="11">
        <f>DG30</f>
        <v>1.733093760817323</v>
      </c>
      <c r="BS30" s="11">
        <f>DH30</f>
        <v>2.3034045485563777</v>
      </c>
      <c r="BT30" s="11">
        <f>LARGE(BQ30:BS30,1)</f>
        <v>2.3034045485563777</v>
      </c>
      <c r="BU30" s="11">
        <f>BF30/BT30</f>
        <v>2.466320843185532</v>
      </c>
      <c r="BV30" s="11"/>
      <c r="BW30" s="8">
        <f>DI30</f>
        <v>4.583315518036125</v>
      </c>
      <c r="BX30" s="11">
        <f>DJ30</f>
        <v>3.3085388061800525</v>
      </c>
      <c r="BY30" s="11">
        <f>LARGE(BW30:BX30,1)</f>
        <v>4.583315518036125</v>
      </c>
      <c r="BZ30" s="11">
        <f>BG30/BY30</f>
        <v>8.98414128054236</v>
      </c>
      <c r="CA30" s="11"/>
      <c r="CC30" s="11"/>
      <c r="CD30" s="11">
        <f>AZ30</f>
        <v>0.31318096825583397</v>
      </c>
      <c r="CE30" s="11">
        <f>CD30*(180/PI())</f>
        <v>17.943947704879896</v>
      </c>
      <c r="CF30" s="11">
        <f>(PI()/2)-CD30</f>
        <v>1.2576153585390626</v>
      </c>
      <c r="CG30" s="11">
        <f>CF30*(180/PI())</f>
        <v>72.0560522951201</v>
      </c>
      <c r="CH30" s="2" t="s">
        <v>13</v>
      </c>
      <c r="CI30" s="11">
        <f>CD30-(CK30+CN30)</f>
        <v>0.057641439669897654</v>
      </c>
      <c r="CJ30" s="11">
        <f>CI30*(180/PI())</f>
        <v>3.3026112181430927</v>
      </c>
      <c r="CK30" s="11">
        <f>ACOS((DD30^2+DC30^2-AH30^2)/(2*DD30*DC30))</f>
        <v>0.16339836173744926</v>
      </c>
      <c r="CL30" s="11">
        <f>CK30*(180/PI())</f>
        <v>9.36203650690776</v>
      </c>
      <c r="CM30" s="2" t="s">
        <v>13</v>
      </c>
      <c r="CN30" s="11">
        <f>ACOS((AT30^2+DD30^2-(AG30-AM30)^2)/(2*AT30*DD30))-CF30</f>
        <v>0.09214116684848705</v>
      </c>
      <c r="CO30" s="11">
        <f>CN30*(180/PI())</f>
        <v>5.2792999798290445</v>
      </c>
      <c r="CP30" s="11">
        <f>ATAN(AT30/AM30)</f>
        <v>0.3823904025156184</v>
      </c>
      <c r="CQ30" s="11">
        <f>CP30*(180/PI())</f>
        <v>21.90935619045367</v>
      </c>
      <c r="CR30" s="11">
        <f>ACOS((DB30^2+DA30^2-AH30^2)/(2*DB30*DA30))</f>
        <v>0.16635841637852677</v>
      </c>
      <c r="CS30" s="11">
        <f>CR30*(180/PI())</f>
        <v>9.531635144969613</v>
      </c>
      <c r="CT30" s="2" t="s">
        <v>13</v>
      </c>
      <c r="CU30" s="11">
        <f>ACOS((DA30^2+AM30^2-(AE30-AT30)^2)/(2*DA30*AM30))-CD30</f>
        <v>0.5595774242846917</v>
      </c>
      <c r="CV30" s="11">
        <f>CU30*(180/PI())</f>
        <v>32.061424722314214</v>
      </c>
      <c r="CW30" s="2" t="s">
        <v>13</v>
      </c>
      <c r="CX30" s="11">
        <f>((PI()/2)-CD30)-(CU30+CR30)</f>
        <v>0.5316795178758441</v>
      </c>
      <c r="CY30" s="11">
        <f>CX30*(180/PI())</f>
        <v>30.462992427836276</v>
      </c>
      <c r="DA30" s="11">
        <f>SQRT(AM30^2+(AE30-AT30)^2)</f>
        <v>3.903975021649206</v>
      </c>
      <c r="DB30" s="11">
        <f>SQRT((AM30-AH30)^2+(AE30-AT30)^2)</f>
        <v>3.4698417049579935</v>
      </c>
      <c r="DC30" s="11">
        <f>SQRT((AG30-AM30)^2+(AT30-AH30)^2)</f>
        <v>4.498324511269201</v>
      </c>
      <c r="DD30" s="11">
        <f>SQRT((AG30-AM30)^2+AT30^2)</f>
        <v>4.602840744679358</v>
      </c>
      <c r="DE30" s="11">
        <f>SQRT(AM30^2+AT30^2)</f>
        <v>2.704476234202888</v>
      </c>
      <c r="DF30" s="11">
        <f>DC30*SIN(CK30+CN30)</f>
        <v>1.1370300335539454</v>
      </c>
      <c r="DG30" s="11">
        <f>DE30*SIN(CP30+CD30)</f>
        <v>1.733093760817323</v>
      </c>
      <c r="DH30" s="11">
        <f>DB30*SIN(CU30+CR30)</f>
        <v>2.3034045485563777</v>
      </c>
      <c r="DI30" s="11">
        <f>DD30*SIN(CF30+CI30+CK30)</f>
        <v>4.583315518036125</v>
      </c>
      <c r="DJ30" s="11">
        <f>DA30*SIN(CR30+CX30+CD30)</f>
        <v>3.3085388061800525</v>
      </c>
      <c r="DK30" s="11"/>
      <c r="DL30" s="11"/>
      <c r="DM30" s="11"/>
      <c r="DN30" s="11"/>
      <c r="DO30" s="11"/>
      <c r="DP30" s="11"/>
      <c r="DQ30" s="11"/>
      <c r="DR30" s="11"/>
    </row>
    <row r="31" spans="1:122" ht="15">
      <c r="A31" s="5">
        <v>31</v>
      </c>
      <c r="B31" s="14" t="s">
        <v>109</v>
      </c>
      <c r="C31" s="15" t="s">
        <v>140</v>
      </c>
      <c r="D31" s="12">
        <v>7</v>
      </c>
      <c r="E31" s="12">
        <v>4</v>
      </c>
      <c r="F31" s="12">
        <v>0.625</v>
      </c>
      <c r="G31" s="8">
        <f>H31*490/144</f>
        <v>22.06488715277778</v>
      </c>
      <c r="H31" s="16">
        <f>AH31*(AD31+AG31)</f>
        <v>6.484375</v>
      </c>
      <c r="I31" s="8">
        <f>BD31</f>
        <v>32.39310881220193</v>
      </c>
      <c r="J31" s="11">
        <f>BN31</f>
        <v>7.139925062672891</v>
      </c>
      <c r="K31" s="11">
        <f>BI31</f>
        <v>2.235075785880365</v>
      </c>
      <c r="L31" s="11">
        <f>AM31</f>
        <v>2.4631024096385543</v>
      </c>
      <c r="M31" s="11">
        <f>AO31</f>
        <v>4.536897590361446</v>
      </c>
      <c r="N31" s="8">
        <f>BE31</f>
        <v>7.837444749701932</v>
      </c>
      <c r="O31" s="11">
        <f>BO31</f>
        <v>2.580740547385114</v>
      </c>
      <c r="P31" s="11">
        <f>BJ31</f>
        <v>1.099393550220887</v>
      </c>
      <c r="Q31" s="11">
        <f>AT31</f>
        <v>0.9631024096385542</v>
      </c>
      <c r="R31" s="11">
        <f>AV31</f>
        <v>3.0368975903614457</v>
      </c>
      <c r="S31" s="8">
        <f>BF31</f>
        <v>4.848913836146002</v>
      </c>
      <c r="T31" s="11">
        <f>BU31</f>
        <v>2.099658237290546</v>
      </c>
      <c r="U31" s="11">
        <f>BK31</f>
        <v>0.8647452240063503</v>
      </c>
      <c r="V31" s="11">
        <f>BT31</f>
        <v>2.3093824271149797</v>
      </c>
      <c r="W31" s="8">
        <f>BG31</f>
        <v>35.381639725757864</v>
      </c>
      <c r="X31" s="11">
        <f>BZ31</f>
        <v>7.674210865342571</v>
      </c>
      <c r="Y31" s="11">
        <f>BL31</f>
        <v>2.3359036034165075</v>
      </c>
      <c r="Z31" s="11">
        <f>BY31</f>
        <v>4.610459674172434</v>
      </c>
      <c r="AA31" s="11">
        <f>BA31</f>
        <v>18.23150035229745</v>
      </c>
      <c r="AB31" s="11">
        <f>BB31</f>
        <v>0.3293925970081772</v>
      </c>
      <c r="AD31" s="8">
        <f>AE31-AH31</f>
        <v>3.375</v>
      </c>
      <c r="AE31" s="11">
        <f>E31</f>
        <v>4</v>
      </c>
      <c r="AF31" s="11">
        <f>AG31-AH31</f>
        <v>6.375</v>
      </c>
      <c r="AG31" s="11">
        <f>D31</f>
        <v>7</v>
      </c>
      <c r="AH31" s="11">
        <f>F31</f>
        <v>0.625</v>
      </c>
      <c r="AI31" s="8">
        <f>AG31*AH31</f>
        <v>4.375</v>
      </c>
      <c r="AJ31" s="11">
        <f>AG31/2</f>
        <v>3.5</v>
      </c>
      <c r="AK31" s="11">
        <f>AD31*AH31</f>
        <v>2.109375</v>
      </c>
      <c r="AL31" s="11">
        <f>AH31/2</f>
        <v>0.3125</v>
      </c>
      <c r="AM31" s="11">
        <f>(AI31*AJ31+AK31*AL31)/(AI31+AK31)</f>
        <v>2.4631024096385543</v>
      </c>
      <c r="AN31" s="11"/>
      <c r="AO31" s="11">
        <f>AG31-AM31</f>
        <v>4.536897590361446</v>
      </c>
      <c r="AP31" s="8">
        <f>AE31*AH31</f>
        <v>2.5</v>
      </c>
      <c r="AQ31" s="11">
        <f>AE31/2</f>
        <v>2</v>
      </c>
      <c r="AR31" s="11">
        <f>AF31*AH31</f>
        <v>3.984375</v>
      </c>
      <c r="AS31" s="11">
        <f>AH31/2</f>
        <v>0.3125</v>
      </c>
      <c r="AT31" s="11">
        <f>(AP31*AQ31+AR31*AS31)/(AP31+AR31)</f>
        <v>0.9631024096385542</v>
      </c>
      <c r="AU31" s="11"/>
      <c r="AV31" s="11">
        <f>AE31-AT31</f>
        <v>3.0368975903614457</v>
      </c>
      <c r="AX31" s="11">
        <f>-(AD31*AE31*AF31*AG31*AH31)/(4*(AE31+AF31))</f>
        <v>-9.07285391566265</v>
      </c>
      <c r="AY31" s="11">
        <f>IF(AE31=AG31,"N/A",(2*AX31)/(BE31-BD31))</f>
        <v>0.7389622119418218</v>
      </c>
      <c r="AZ31" s="11">
        <f>IF(AE31=AG31,PI()/4,(1/2)*ATAN(AY31))</f>
        <v>0.3181997087260966</v>
      </c>
      <c r="BA31" s="11">
        <f>IF(AE31=AG31,45,(1/2)*ATAN(AY31)*(180/PI()))</f>
        <v>18.23150035229745</v>
      </c>
      <c r="BB31" s="11">
        <f>IF(AE31=AG31,1,TAN(BA31/(180/PI())))</f>
        <v>0.3293925970081772</v>
      </c>
      <c r="BD31" s="11">
        <f>(1/3)*(AH31*(AG31-AM31)^3+AE31*AM31^3-AD31*(AM31-AH31)^3)</f>
        <v>32.39310881220193</v>
      </c>
      <c r="BE31" s="11">
        <f>(1/3)*(AH31*(AE31-AT31)^3+AG31*AT31^3-AF31*(AT31-AH31)^3)</f>
        <v>7.837444749701932</v>
      </c>
      <c r="BF31" s="11">
        <f>BD31*(SIN(AZ31))^2+BE31*(COS(AZ31))^2+AX31*SIN(2*AZ31)</f>
        <v>4.848913836146002</v>
      </c>
      <c r="BG31" s="11">
        <f>BD31*COS(AZ31)^2+BE31*SIN(AZ31)^2-AX31*SIN(2*AZ31)</f>
        <v>35.381639725757864</v>
      </c>
      <c r="BH31" s="11"/>
      <c r="BI31" s="8">
        <f>SQRT(BD31/H31)</f>
        <v>2.235075785880365</v>
      </c>
      <c r="BJ31" s="11">
        <f>SQRT(BE31/H31)</f>
        <v>1.099393550220887</v>
      </c>
      <c r="BK31" s="11">
        <f>SQRT(BF31/H31)</f>
        <v>0.8647452240063503</v>
      </c>
      <c r="BL31" s="11">
        <f>SQRT(BG31/H31)</f>
        <v>2.3359036034165075</v>
      </c>
      <c r="BM31" s="11"/>
      <c r="BN31" s="8">
        <f>BD31/(AG31-AM31)</f>
        <v>7.139925062672891</v>
      </c>
      <c r="BO31" s="11">
        <f>BE31/(AE31-AT31)</f>
        <v>2.580740547385114</v>
      </c>
      <c r="BP31" s="11"/>
      <c r="BQ31" s="8">
        <f>DF31</f>
        <v>1.0982711236974467</v>
      </c>
      <c r="BR31" s="11">
        <f>DG31</f>
        <v>1.6853540564033285</v>
      </c>
      <c r="BS31" s="11">
        <f>DH31</f>
        <v>2.3093824271149797</v>
      </c>
      <c r="BT31" s="11">
        <f>LARGE(BQ31:BS31,1)</f>
        <v>2.3093824271149797</v>
      </c>
      <c r="BU31" s="11">
        <f>BF31/BT31</f>
        <v>2.099658237290546</v>
      </c>
      <c r="BV31" s="11"/>
      <c r="BW31" s="8">
        <f>DI31</f>
        <v>4.610459674172434</v>
      </c>
      <c r="BX31" s="11">
        <f>DJ31</f>
        <v>3.2895702686376764</v>
      </c>
      <c r="BY31" s="11">
        <f>LARGE(BW31:BX31,1)</f>
        <v>4.610459674172434</v>
      </c>
      <c r="BZ31" s="11">
        <f>BG31/BY31</f>
        <v>7.674210865342571</v>
      </c>
      <c r="CA31" s="11"/>
      <c r="CC31" s="11"/>
      <c r="CD31" s="11">
        <f>AZ31</f>
        <v>0.3181997087260966</v>
      </c>
      <c r="CE31" s="11">
        <f>CD31*(180/PI())</f>
        <v>18.23150035229745</v>
      </c>
      <c r="CF31" s="11">
        <f>(PI()/2)-CD31</f>
        <v>1.2525966180688</v>
      </c>
      <c r="CG31" s="11">
        <f>CF31*(180/PI())</f>
        <v>71.76849964770255</v>
      </c>
      <c r="CH31" s="2" t="s">
        <v>13</v>
      </c>
      <c r="CI31" s="11">
        <f>CD31-(CK31+CN31)</f>
        <v>0.07438532155047439</v>
      </c>
      <c r="CJ31" s="11">
        <f>CI31*(180/PI())</f>
        <v>4.261964982565711</v>
      </c>
      <c r="CK31" s="11">
        <f>ACOS((DD31^2+DC31^2-AH31^2)/(2*DD31*DC31))</f>
        <v>0.1347916317850426</v>
      </c>
      <c r="CL31" s="11">
        <f>CK31*(180/PI())</f>
        <v>7.72299161496438</v>
      </c>
      <c r="CM31" s="2" t="s">
        <v>13</v>
      </c>
      <c r="CN31" s="11">
        <f>ACOS((AT31^2+DD31^2-(AG31-AM31)^2)/(2*AT31*DD31))-CF31</f>
        <v>0.1090227553905796</v>
      </c>
      <c r="CO31" s="11">
        <f>CN31*(180/PI())</f>
        <v>6.246543754767356</v>
      </c>
      <c r="CP31" s="11">
        <f>ATAN(AT31/AM31)</f>
        <v>0.372734101958593</v>
      </c>
      <c r="CQ31" s="11">
        <f>CP31*(180/PI())</f>
        <v>21.35609092282629</v>
      </c>
      <c r="CR31" s="11">
        <f>ACOS((DB31^2+DA31^2-AH31^2)/(2*DB31*DA31))</f>
        <v>0.13717210096104804</v>
      </c>
      <c r="CS31" s="11">
        <f>CR31*(180/PI())</f>
        <v>7.859382452010476</v>
      </c>
      <c r="CT31" s="2" t="s">
        <v>13</v>
      </c>
      <c r="CU31" s="11">
        <f>ACOS((DA31^2+AM31^2-(AE31-AT31)^2)/(2*DA31*AM31))-CD31</f>
        <v>0.5711488077793782</v>
      </c>
      <c r="CV31" s="11">
        <f>CU31*(180/PI())</f>
        <v>32.72441615968709</v>
      </c>
      <c r="CW31" s="2" t="s">
        <v>13</v>
      </c>
      <c r="CX31" s="11">
        <f>((PI()/2)-CD31)-(CU31+CR31)</f>
        <v>0.5442757093283738</v>
      </c>
      <c r="CY31" s="11">
        <f>CX31*(180/PI())</f>
        <v>31.184701036004988</v>
      </c>
      <c r="DA31" s="11">
        <f>SQRT(AM31^2+(AE31-AT31)^2)</f>
        <v>3.9101944267146624</v>
      </c>
      <c r="DB31" s="11">
        <f>SQRT((AM31-AH31)^2+(AE31-AT31)^2)</f>
        <v>3.5498404812980278</v>
      </c>
      <c r="DC31" s="11">
        <f>SQRT((AG31-AM31)^2+(AT31-AH31)^2)</f>
        <v>4.549478320074829</v>
      </c>
      <c r="DD31" s="11">
        <f>SQRT((AG31-AM31)^2+AT31^2)</f>
        <v>4.63799590306838</v>
      </c>
      <c r="DE31" s="11">
        <f>SQRT(AM31^2+AT31^2)</f>
        <v>2.6447003103979174</v>
      </c>
      <c r="DF31" s="11">
        <f>DC31*SIN(CK31+CN31)</f>
        <v>1.0982711236974467</v>
      </c>
      <c r="DG31" s="11">
        <f>DE31*SIN(CP31+CD31)</f>
        <v>1.6853540564033285</v>
      </c>
      <c r="DH31" s="11">
        <f>DB31*SIN(CU31+CR31)</f>
        <v>2.3093824271149797</v>
      </c>
      <c r="DI31" s="11">
        <f>DD31*SIN(CF31+CI31+CK31)</f>
        <v>4.610459674172434</v>
      </c>
      <c r="DJ31" s="11">
        <f>DA31*SIN(CR31+CX31+CD31)</f>
        <v>3.2895702686376764</v>
      </c>
      <c r="DK31" s="11"/>
      <c r="DL31" s="11"/>
      <c r="DM31" s="11"/>
      <c r="DN31" s="11"/>
      <c r="DO31" s="11"/>
      <c r="DP31" s="11"/>
      <c r="DQ31" s="11"/>
      <c r="DR31" s="11"/>
    </row>
    <row r="32" spans="1:122" ht="15">
      <c r="A32" s="1">
        <v>32</v>
      </c>
      <c r="B32" s="14" t="s">
        <v>109</v>
      </c>
      <c r="C32" s="15" t="s">
        <v>141</v>
      </c>
      <c r="D32" s="12">
        <v>7</v>
      </c>
      <c r="E32" s="12">
        <v>4</v>
      </c>
      <c r="F32" s="12">
        <v>0.5625</v>
      </c>
      <c r="G32" s="8">
        <f>H32*490/144</f>
        <v>19.97802734375</v>
      </c>
      <c r="H32" s="16">
        <f>AH32*(AD32+AG32)</f>
        <v>5.87109375</v>
      </c>
      <c r="I32" s="8">
        <f>BD32</f>
        <v>29.564220017301825</v>
      </c>
      <c r="J32" s="11">
        <f>BN32</f>
        <v>6.4832858046067114</v>
      </c>
      <c r="K32" s="11">
        <f>BI32</f>
        <v>2.2440044053900663</v>
      </c>
      <c r="L32" s="11">
        <f>AM32</f>
        <v>2.439932634730539</v>
      </c>
      <c r="M32" s="11">
        <f>AO32</f>
        <v>4.560067365269461</v>
      </c>
      <c r="N32" s="8">
        <f>BE32</f>
        <v>7.194957321989321</v>
      </c>
      <c r="O32" s="11">
        <f>BO32</f>
        <v>2.351241480383473</v>
      </c>
      <c r="P32" s="11">
        <f>BJ32</f>
        <v>1.1070177984750575</v>
      </c>
      <c r="Q32" s="11">
        <f>AT32</f>
        <v>0.9399326347305389</v>
      </c>
      <c r="R32" s="11">
        <f>AV32</f>
        <v>3.060067365269461</v>
      </c>
      <c r="S32" s="8">
        <f>BF32</f>
        <v>4.423027788221408</v>
      </c>
      <c r="T32" s="11">
        <f>BU32</f>
        <v>1.9126416010779823</v>
      </c>
      <c r="U32" s="11">
        <f>BK32</f>
        <v>0.8679612294326231</v>
      </c>
      <c r="V32" s="11">
        <f>BT32</f>
        <v>2.3125230496547546</v>
      </c>
      <c r="W32" s="8">
        <f>BG32</f>
        <v>32.33614955106974</v>
      </c>
      <c r="X32" s="11">
        <f>BZ32</f>
        <v>6.993221841871753</v>
      </c>
      <c r="Y32" s="11">
        <f>BL32</f>
        <v>2.346846284218972</v>
      </c>
      <c r="Z32" s="11">
        <f>BY32</f>
        <v>4.62392732309131</v>
      </c>
      <c r="AA32" s="11">
        <f>BA32</f>
        <v>18.368536593268583</v>
      </c>
      <c r="AB32" s="11">
        <f>BB32</f>
        <v>0.332045927871351</v>
      </c>
      <c r="AD32" s="8">
        <f>AE32-AH32</f>
        <v>3.4375</v>
      </c>
      <c r="AE32" s="11">
        <f>E32</f>
        <v>4</v>
      </c>
      <c r="AF32" s="11">
        <f>AG32-AH32</f>
        <v>6.4375</v>
      </c>
      <c r="AG32" s="11">
        <f>D32</f>
        <v>7</v>
      </c>
      <c r="AH32" s="11">
        <f>F32</f>
        <v>0.5625</v>
      </c>
      <c r="AI32" s="8">
        <f>AG32*AH32</f>
        <v>3.9375</v>
      </c>
      <c r="AJ32" s="11">
        <f>AG32/2</f>
        <v>3.5</v>
      </c>
      <c r="AK32" s="11">
        <f>AD32*AH32</f>
        <v>1.93359375</v>
      </c>
      <c r="AL32" s="11">
        <f>AH32/2</f>
        <v>0.28125</v>
      </c>
      <c r="AM32" s="11">
        <f>(AI32*AJ32+AK32*AL32)/(AI32+AK32)</f>
        <v>2.439932634730539</v>
      </c>
      <c r="AN32" s="11"/>
      <c r="AO32" s="11">
        <f>AG32-AM32</f>
        <v>4.560067365269461</v>
      </c>
      <c r="AP32" s="8">
        <f>AE32*AH32</f>
        <v>2.25</v>
      </c>
      <c r="AQ32" s="11">
        <f>AE32/2</f>
        <v>2</v>
      </c>
      <c r="AR32" s="11">
        <f>AF32*AH32</f>
        <v>3.62109375</v>
      </c>
      <c r="AS32" s="11">
        <f>AH32/2</f>
        <v>0.28125</v>
      </c>
      <c r="AT32" s="11">
        <f>(AP32*AQ32+AR32*AS32)/(AP32+AR32)</f>
        <v>0.9399326347305389</v>
      </c>
      <c r="AU32" s="11"/>
      <c r="AV32" s="11">
        <f>AE32-AT32</f>
        <v>3.060067365269461</v>
      </c>
      <c r="AX32" s="11">
        <f>-(AD32*AE32*AF32*AG32*AH32)/(4*(AE32+AF32))</f>
        <v>-8.348030501497005</v>
      </c>
      <c r="AY32" s="11">
        <f>IF(AE32=AG32,"N/A",(2*AX32)/(BE32-BD32))</f>
        <v>0.7463840552282791</v>
      </c>
      <c r="AZ32" s="11">
        <f>IF(AE32=AG32,PI()/4,(1/2)*ATAN(AY32))</f>
        <v>0.3205914423255993</v>
      </c>
      <c r="BA32" s="11">
        <f>IF(AE32=AG32,45,(1/2)*ATAN(AY32)*(180/PI()))</f>
        <v>18.368536593268583</v>
      </c>
      <c r="BB32" s="11">
        <f>IF(AE32=AG32,1,TAN(BA32/(180/PI())))</f>
        <v>0.332045927871351</v>
      </c>
      <c r="BD32" s="11">
        <f>(1/3)*(AH32*(AG32-AM32)^3+AE32*AM32^3-AD32*(AM32-AH32)^3)</f>
        <v>29.564220017301825</v>
      </c>
      <c r="BE32" s="11">
        <f>(1/3)*(AH32*(AE32-AT32)^3+AG32*AT32^3-AF32*(AT32-AH32)^3)</f>
        <v>7.194957321989321</v>
      </c>
      <c r="BF32" s="11">
        <f>BD32*(SIN(AZ32))^2+BE32*(COS(AZ32))^2+AX32*SIN(2*AZ32)</f>
        <v>4.423027788221408</v>
      </c>
      <c r="BG32" s="11">
        <f>BD32*COS(AZ32)^2+BE32*SIN(AZ32)^2-AX32*SIN(2*AZ32)</f>
        <v>32.33614955106974</v>
      </c>
      <c r="BH32" s="11"/>
      <c r="BI32" s="8">
        <f>SQRT(BD32/H32)</f>
        <v>2.2440044053900663</v>
      </c>
      <c r="BJ32" s="11">
        <f>SQRT(BE32/H32)</f>
        <v>1.1070177984750575</v>
      </c>
      <c r="BK32" s="11">
        <f>SQRT(BF32/H32)</f>
        <v>0.8679612294326231</v>
      </c>
      <c r="BL32" s="11">
        <f>SQRT(BG32/H32)</f>
        <v>2.346846284218972</v>
      </c>
      <c r="BM32" s="11"/>
      <c r="BN32" s="8">
        <f>BD32/(AG32-AM32)</f>
        <v>6.4832858046067114</v>
      </c>
      <c r="BO32" s="11">
        <f>BE32/(AE32-AT32)</f>
        <v>2.351241480383473</v>
      </c>
      <c r="BP32" s="11"/>
      <c r="BQ32" s="8">
        <f>DF32</f>
        <v>1.0788024185594798</v>
      </c>
      <c r="BR32" s="11">
        <f>DG32</f>
        <v>1.6609332237201662</v>
      </c>
      <c r="BS32" s="11">
        <f>DH32</f>
        <v>2.3125230496547546</v>
      </c>
      <c r="BT32" s="11">
        <f>LARGE(BQ32:BS32,1)</f>
        <v>2.3125230496547546</v>
      </c>
      <c r="BU32" s="11">
        <f>BF32/BT32</f>
        <v>1.9126416010779823</v>
      </c>
      <c r="BV32" s="11"/>
      <c r="BW32" s="8">
        <f>DI32</f>
        <v>4.62392732309131</v>
      </c>
      <c r="BX32" s="11">
        <f>DJ32</f>
        <v>3.279928799825381</v>
      </c>
      <c r="BY32" s="11">
        <f>LARGE(BW32:BX32,1)</f>
        <v>4.62392732309131</v>
      </c>
      <c r="BZ32" s="11">
        <f>BG32/BY32</f>
        <v>6.993221841871753</v>
      </c>
      <c r="CA32" s="11"/>
      <c r="CC32" s="11"/>
      <c r="CD32" s="11">
        <f>AZ32</f>
        <v>0.3205914423255993</v>
      </c>
      <c r="CE32" s="11">
        <f>CD32*(180/PI())</f>
        <v>18.368536593268583</v>
      </c>
      <c r="CF32" s="11">
        <f>(PI()/2)-CD32</f>
        <v>1.2502048844692972</v>
      </c>
      <c r="CG32" s="11">
        <f>CF32*(180/PI())</f>
        <v>71.63146340673141</v>
      </c>
      <c r="CH32" s="2" t="s">
        <v>13</v>
      </c>
      <c r="CI32" s="11">
        <f>CD32-(CK32+CN32)</f>
        <v>0.08258085564592149</v>
      </c>
      <c r="CJ32" s="11">
        <f>CI32*(180/PI())</f>
        <v>4.731534497090397</v>
      </c>
      <c r="CK32" s="11">
        <f>ACOS((DD32^2+DC32^2-AH32^2)/(2*DD32*DC32))</f>
        <v>0.12069476381162247</v>
      </c>
      <c r="CL32" s="11">
        <f>CK32*(180/PI())</f>
        <v>6.9153005757342685</v>
      </c>
      <c r="CM32" s="2" t="s">
        <v>13</v>
      </c>
      <c r="CN32" s="11">
        <f>ACOS((AT32^2+DD32^2-(AG32-AM32)^2)/(2*AT32*DD32))-CF32</f>
        <v>0.11731582286805531</v>
      </c>
      <c r="CO32" s="11">
        <f>CN32*(180/PI())</f>
        <v>6.721701520443918</v>
      </c>
      <c r="CP32" s="11">
        <f>ATAN(AT32/AM32)</f>
        <v>0.3677082029548066</v>
      </c>
      <c r="CQ32" s="11">
        <f>CP32*(180/PI())</f>
        <v>21.068128121650325</v>
      </c>
      <c r="CR32" s="11">
        <f>ACOS((DB32^2+DA32^2-AH32^2)/(2*DB32*DA32))</f>
        <v>0.12281440159264556</v>
      </c>
      <c r="CS32" s="11">
        <f>CR32*(180/PI())</f>
        <v>7.036746874683367</v>
      </c>
      <c r="CT32" s="2" t="s">
        <v>13</v>
      </c>
      <c r="CU32" s="11">
        <f>ACOS((DA32^2+AM32^2-(AE32-AT32)^2)/(2*DA32*AM32))-CD32</f>
        <v>0.5770842990985512</v>
      </c>
      <c r="CV32" s="11">
        <f>CU32*(180/PI())</f>
        <v>33.06449476161224</v>
      </c>
      <c r="CW32" s="2" t="s">
        <v>13</v>
      </c>
      <c r="CX32" s="11">
        <f>((PI()/2)-CD32)-(CU32+CR32)</f>
        <v>0.5503061837781005</v>
      </c>
      <c r="CY32" s="11">
        <f>CX32*(180/PI())</f>
        <v>31.530221770435805</v>
      </c>
      <c r="DA32" s="11">
        <f>SQRT(AM32^2+(AE32-AT32)^2)</f>
        <v>3.9137301314743573</v>
      </c>
      <c r="DB32" s="11">
        <f>SQRT((AM32-AH32)^2+(AE32-AT32)^2)</f>
        <v>3.590092697680442</v>
      </c>
      <c r="DC32" s="11">
        <f>SQRT((AG32-AM32)^2+(AT32-AH32)^2)</f>
        <v>4.5756605828618016</v>
      </c>
      <c r="DD32" s="11">
        <f>SQRT((AG32-AM32)^2+AT32^2)</f>
        <v>4.655930383245336</v>
      </c>
      <c r="DE32" s="11">
        <f>SQRT(AM32^2+AT32^2)</f>
        <v>2.6147169292018213</v>
      </c>
      <c r="DF32" s="11">
        <f>DC32*SIN(CK32+CN32)</f>
        <v>1.0788024185594798</v>
      </c>
      <c r="DG32" s="11">
        <f>DE32*SIN(CP32+CD32)</f>
        <v>1.6609332237201662</v>
      </c>
      <c r="DH32" s="11">
        <f>DB32*SIN(CU32+CR32)</f>
        <v>2.3125230496547546</v>
      </c>
      <c r="DI32" s="11">
        <f>DD32*SIN(CF32+CI32+CK32)</f>
        <v>4.62392732309131</v>
      </c>
      <c r="DJ32" s="11">
        <f>DA32*SIN(CR32+CX32+CD32)</f>
        <v>3.279928799825381</v>
      </c>
      <c r="DK32" s="11"/>
      <c r="DL32" s="11"/>
      <c r="DM32" s="11"/>
      <c r="DN32" s="11"/>
      <c r="DO32" s="11"/>
      <c r="DP32" s="11"/>
      <c r="DQ32" s="11"/>
      <c r="DR32" s="11"/>
    </row>
    <row r="33" spans="1:122" ht="15">
      <c r="A33" s="5">
        <v>33</v>
      </c>
      <c r="B33" s="14" t="s">
        <v>109</v>
      </c>
      <c r="C33" s="15" t="s">
        <v>142</v>
      </c>
      <c r="D33" s="12">
        <v>7</v>
      </c>
      <c r="E33" s="12">
        <v>4</v>
      </c>
      <c r="F33" s="12">
        <v>0.5</v>
      </c>
      <c r="G33" s="8">
        <f>H33*490/144</f>
        <v>17.864583333333332</v>
      </c>
      <c r="H33" s="16">
        <f>AH33*(AD33+AG33)</f>
        <v>5.25</v>
      </c>
      <c r="I33" s="8">
        <f>BD33</f>
        <v>26.65104166666667</v>
      </c>
      <c r="J33" s="11">
        <f>BN33</f>
        <v>5.814772727272728</v>
      </c>
      <c r="K33" s="11">
        <f>BI33</f>
        <v>2.2530843057659626</v>
      </c>
      <c r="L33" s="11">
        <f>AM33</f>
        <v>2.4166666666666665</v>
      </c>
      <c r="M33" s="11">
        <f>AO33</f>
        <v>4.583333333333334</v>
      </c>
      <c r="N33" s="8">
        <f>BE33</f>
        <v>6.526041666666666</v>
      </c>
      <c r="O33" s="11">
        <f>BO33</f>
        <v>2.116554054054054</v>
      </c>
      <c r="P33" s="11">
        <f>BJ33</f>
        <v>1.114924013354971</v>
      </c>
      <c r="Q33" s="11">
        <f>AT33</f>
        <v>0.9166666666666666</v>
      </c>
      <c r="R33" s="11">
        <f>AV33</f>
        <v>3.0833333333333335</v>
      </c>
      <c r="S33" s="8">
        <f>BF33</f>
        <v>3.988507908995838</v>
      </c>
      <c r="T33" s="11">
        <f>BU33</f>
        <v>1.7223254364068368</v>
      </c>
      <c r="U33" s="11">
        <f>BK33</f>
        <v>0.8716167691076643</v>
      </c>
      <c r="V33" s="11">
        <f>BT33</f>
        <v>2.315769032196827</v>
      </c>
      <c r="W33" s="8">
        <f>BG33</f>
        <v>29.188575424337497</v>
      </c>
      <c r="X33" s="11">
        <f>BZ33</f>
        <v>6.294258932434871</v>
      </c>
      <c r="Y33" s="11">
        <f>BL33</f>
        <v>2.3579076852698795</v>
      </c>
      <c r="Z33" s="11">
        <f>BY33</f>
        <v>4.637333121763739</v>
      </c>
      <c r="AA33" s="11">
        <f>BA33</f>
        <v>18.501263264098082</v>
      </c>
      <c r="AB33" s="11">
        <f>BB33</f>
        <v>0.3346198361763728</v>
      </c>
      <c r="AD33" s="8">
        <f>AE33-AH33</f>
        <v>3.5</v>
      </c>
      <c r="AE33" s="11">
        <f>E33</f>
        <v>4</v>
      </c>
      <c r="AF33" s="11">
        <f>AG33-AH33</f>
        <v>6.5</v>
      </c>
      <c r="AG33" s="11">
        <f>D33</f>
        <v>7</v>
      </c>
      <c r="AH33" s="11">
        <f>F33</f>
        <v>0.5</v>
      </c>
      <c r="AI33" s="8">
        <f>AG33*AH33</f>
        <v>3.5</v>
      </c>
      <c r="AJ33" s="11">
        <f>AG33/2</f>
        <v>3.5</v>
      </c>
      <c r="AK33" s="11">
        <f>AD33*AH33</f>
        <v>1.75</v>
      </c>
      <c r="AL33" s="11">
        <f>AH33/2</f>
        <v>0.25</v>
      </c>
      <c r="AM33" s="11">
        <f>(AI33*AJ33+AK33*AL33)/(AI33+AK33)</f>
        <v>2.4166666666666665</v>
      </c>
      <c r="AN33" s="11"/>
      <c r="AO33" s="11">
        <f>AG33-AM33</f>
        <v>4.583333333333334</v>
      </c>
      <c r="AP33" s="8">
        <f>AE33*AH33</f>
        <v>2</v>
      </c>
      <c r="AQ33" s="11">
        <f>AE33/2</f>
        <v>2</v>
      </c>
      <c r="AR33" s="11">
        <f>AF33*AH33</f>
        <v>3.25</v>
      </c>
      <c r="AS33" s="11">
        <f>AH33/2</f>
        <v>0.25</v>
      </c>
      <c r="AT33" s="11">
        <f>(AP33*AQ33+AR33*AS33)/(AP33+AR33)</f>
        <v>0.9166666666666666</v>
      </c>
      <c r="AU33" s="11"/>
      <c r="AV33" s="11">
        <f>AE33-AT33</f>
        <v>3.0833333333333335</v>
      </c>
      <c r="AX33" s="11">
        <f>-(AD33*AE33*AF33*AG33*AH33)/(4*(AE33+AF33))</f>
        <v>-7.583333333333333</v>
      </c>
      <c r="AY33" s="11">
        <f>IF(AE33=AG33,"N/A",(2*AX33)/(BE33-BD33))</f>
        <v>0.7536231884057968</v>
      </c>
      <c r="AZ33" s="11">
        <f>IF(AE33=AG33,PI()/4,(1/2)*ATAN(AY33))</f>
        <v>0.3229079597367847</v>
      </c>
      <c r="BA33" s="11">
        <f>IF(AE33=AG33,45,(1/2)*ATAN(AY33)*(180/PI()))</f>
        <v>18.501263264098082</v>
      </c>
      <c r="BB33" s="11">
        <f>IF(AE33=AG33,1,TAN(BA33/(180/PI())))</f>
        <v>0.3346198361763728</v>
      </c>
      <c r="BD33" s="11">
        <f>(1/3)*(AH33*(AG33-AM33)^3+AE33*AM33^3-AD33*(AM33-AH33)^3)</f>
        <v>26.65104166666667</v>
      </c>
      <c r="BE33" s="11">
        <f>(1/3)*(AH33*(AE33-AT33)^3+AG33*AT33^3-AF33*(AT33-AH33)^3)</f>
        <v>6.526041666666666</v>
      </c>
      <c r="BF33" s="11">
        <f>BD33*(SIN(AZ33))^2+BE33*(COS(AZ33))^2+AX33*SIN(2*AZ33)</f>
        <v>3.988507908995838</v>
      </c>
      <c r="BG33" s="11">
        <f>BD33*COS(AZ33)^2+BE33*SIN(AZ33)^2-AX33*SIN(2*AZ33)</f>
        <v>29.188575424337497</v>
      </c>
      <c r="BH33" s="11"/>
      <c r="BI33" s="8">
        <f>SQRT(BD33/H33)</f>
        <v>2.2530843057659626</v>
      </c>
      <c r="BJ33" s="11">
        <f>SQRT(BE33/H33)</f>
        <v>1.114924013354971</v>
      </c>
      <c r="BK33" s="11">
        <f>SQRT(BF33/H33)</f>
        <v>0.8716167691076643</v>
      </c>
      <c r="BL33" s="11">
        <f>SQRT(BG33/H33)</f>
        <v>2.3579076852698795</v>
      </c>
      <c r="BM33" s="11"/>
      <c r="BN33" s="8">
        <f>BD33/(AG33-AM33)</f>
        <v>5.814772727272728</v>
      </c>
      <c r="BO33" s="11">
        <f>BE33/(AE33-AT33)</f>
        <v>2.116554054054054</v>
      </c>
      <c r="BP33" s="11"/>
      <c r="BQ33" s="8">
        <f>DF33</f>
        <v>1.0592768986962642</v>
      </c>
      <c r="BR33" s="11">
        <f>DG33</f>
        <v>1.6361603863639904</v>
      </c>
      <c r="BS33" s="11">
        <f>DH33</f>
        <v>2.315769032196827</v>
      </c>
      <c r="BT33" s="11">
        <f>LARGE(BQ33:BS33,1)</f>
        <v>2.315769032196827</v>
      </c>
      <c r="BU33" s="11">
        <f>BF33/BT33</f>
        <v>1.7223254364068368</v>
      </c>
      <c r="BV33" s="11"/>
      <c r="BW33" s="8">
        <f>DI33</f>
        <v>4.637333121763739</v>
      </c>
      <c r="BX33" s="11">
        <f>DJ33</f>
        <v>3.270185751591635</v>
      </c>
      <c r="BY33" s="11">
        <f>LARGE(BW33:BX33,1)</f>
        <v>4.637333121763739</v>
      </c>
      <c r="BZ33" s="11">
        <f>BG33/BY33</f>
        <v>6.294258932434871</v>
      </c>
      <c r="CA33" s="11"/>
      <c r="CC33" s="11"/>
      <c r="CD33" s="11">
        <f>AZ33</f>
        <v>0.3229079597367847</v>
      </c>
      <c r="CE33" s="11">
        <f>CD33*(180/PI())</f>
        <v>18.501263264098082</v>
      </c>
      <c r="CF33" s="11">
        <f>(PI()/2)-CD33</f>
        <v>1.2478883670581118</v>
      </c>
      <c r="CG33" s="11">
        <f>CF33*(180/PI())</f>
        <v>71.49873673590191</v>
      </c>
      <c r="CH33" s="2" t="s">
        <v>13</v>
      </c>
      <c r="CI33" s="11">
        <f>CD33-(CK33+CN33)</f>
        <v>0.0906598872007442</v>
      </c>
      <c r="CJ33" s="11">
        <f>CI33*(180/PI())</f>
        <v>5.194428907734753</v>
      </c>
      <c r="CK33" s="11">
        <f>ACOS((DD33^2+DC33^2-AH33^2)/(2*DD33*DC33))</f>
        <v>0.10673567264913619</v>
      </c>
      <c r="CL33" s="11">
        <f>CK33*(180/PI())</f>
        <v>6.1155035662854385</v>
      </c>
      <c r="CM33" s="2" t="s">
        <v>13</v>
      </c>
      <c r="CN33" s="11">
        <f>ACOS((AT33^2+DD33^2-(AG33-AM33)^2)/(2*AT33*DD33))-CF33</f>
        <v>0.12551239988690432</v>
      </c>
      <c r="CO33" s="11">
        <f>CN33*(180/PI())</f>
        <v>7.191330790077889</v>
      </c>
      <c r="CP33" s="11">
        <f>ATAN(AT33/AM33)</f>
        <v>0.3625442372645076</v>
      </c>
      <c r="CQ33" s="11">
        <f>CP33*(180/PI())</f>
        <v>20.77225468204583</v>
      </c>
      <c r="CR33" s="11">
        <f>ACOS((DB33^2+DA33^2-AH33^2)/(2*DB33*DA33))</f>
        <v>0.10860826469689222</v>
      </c>
      <c r="CS33" s="11">
        <f>CR33*(180/PI())</f>
        <v>6.222795187371619</v>
      </c>
      <c r="CT33" s="2" t="s">
        <v>13</v>
      </c>
      <c r="CU33" s="11">
        <f>ACOS((DA33^2+AM33^2-(AE33-AT33)^2)/(2*DA33*AM33))-CD33</f>
        <v>0.5831138722407663</v>
      </c>
      <c r="CV33" s="11">
        <f>CU33*(180/PI())</f>
        <v>33.4099638549266</v>
      </c>
      <c r="CW33" s="2" t="s">
        <v>13</v>
      </c>
      <c r="CX33" s="11">
        <f>((PI()/2)-CD33)-(CU33+CR33)</f>
        <v>0.5561662301204533</v>
      </c>
      <c r="CY33" s="11">
        <f>CX33*(180/PI())</f>
        <v>31.865977693603696</v>
      </c>
      <c r="DA33" s="11">
        <f>SQRT(AM33^2+(AE33-AT33)^2)</f>
        <v>3.9175530911810528</v>
      </c>
      <c r="DB33" s="11">
        <f>SQRT((AM33-AH33)^2+(AE33-AT33)^2)</f>
        <v>3.630503485131994</v>
      </c>
      <c r="DC33" s="11">
        <f>SQRT((AG33-AM33)^2+(AT33-AH33)^2)</f>
        <v>4.602233757161359</v>
      </c>
      <c r="DD33" s="11">
        <f>SQRT((AG33-AM33)^2+AT33^2)</f>
        <v>4.6741012207933865</v>
      </c>
      <c r="DE33" s="11">
        <f>SQRT(AM33^2+AT33^2)</f>
        <v>2.5846770698784702</v>
      </c>
      <c r="DF33" s="11">
        <f>DC33*SIN(CK33+CN33)</f>
        <v>1.0592768986962642</v>
      </c>
      <c r="DG33" s="11">
        <f>DE33*SIN(CP33+CD33)</f>
        <v>1.6361603863639904</v>
      </c>
      <c r="DH33" s="11">
        <f>DB33*SIN(CU33+CR33)</f>
        <v>2.315769032196827</v>
      </c>
      <c r="DI33" s="11">
        <f>DD33*SIN(CF33+CI33+CK33)</f>
        <v>4.637333121763739</v>
      </c>
      <c r="DJ33" s="11">
        <f>DA33*SIN(CR33+CX33+CD33)</f>
        <v>3.270185751591635</v>
      </c>
      <c r="DK33" s="11"/>
      <c r="DL33" s="11"/>
      <c r="DM33" s="11"/>
      <c r="DN33" s="11"/>
      <c r="DO33" s="11"/>
      <c r="DP33" s="11"/>
      <c r="DQ33" s="11"/>
      <c r="DR33" s="11"/>
    </row>
    <row r="34" spans="1:122" ht="15">
      <c r="A34" s="1">
        <v>34</v>
      </c>
      <c r="B34" s="14" t="s">
        <v>109</v>
      </c>
      <c r="C34" s="15" t="s">
        <v>143</v>
      </c>
      <c r="D34" s="12">
        <v>7</v>
      </c>
      <c r="E34" s="12">
        <v>4</v>
      </c>
      <c r="F34" s="12">
        <v>0.4375</v>
      </c>
      <c r="G34" s="8">
        <f>H34*490/144</f>
        <v>15.724555121527779</v>
      </c>
      <c r="H34" s="16">
        <f>AH34*(AD34+AG34)</f>
        <v>4.62109375</v>
      </c>
      <c r="I34" s="8">
        <f>BD34</f>
        <v>23.651044367803383</v>
      </c>
      <c r="J34" s="11">
        <f>BN34</f>
        <v>5.134060448002276</v>
      </c>
      <c r="K34" s="11">
        <f>BI34</f>
        <v>2.2623134199922386</v>
      </c>
      <c r="L34" s="11">
        <f>AM34</f>
        <v>2.3933062130177514</v>
      </c>
      <c r="M34" s="11">
        <f>AO34</f>
        <v>4.606693786982248</v>
      </c>
      <c r="N34" s="8">
        <f>BE34</f>
        <v>5.82890081311589</v>
      </c>
      <c r="O34" s="11">
        <f>BO34</f>
        <v>1.876239247504954</v>
      </c>
      <c r="P34" s="11">
        <f>BJ34</f>
        <v>1.123106505766364</v>
      </c>
      <c r="Q34" s="11">
        <f>AT34</f>
        <v>0.8933062130177515</v>
      </c>
      <c r="R34" s="11">
        <f>AV34</f>
        <v>3.1066937869822486</v>
      </c>
      <c r="S34" s="8">
        <f>BF34</f>
        <v>3.54375649079242</v>
      </c>
      <c r="T34" s="11">
        <f>BU34</f>
        <v>1.5280587454978047</v>
      </c>
      <c r="U34" s="11">
        <f>BK34</f>
        <v>0.8757084617190469</v>
      </c>
      <c r="V34" s="11">
        <f>BT34</f>
        <v>2.3191232020585373</v>
      </c>
      <c r="W34" s="8">
        <f>BG34</f>
        <v>25.936188690126855</v>
      </c>
      <c r="X34" s="11">
        <f>BZ34</f>
        <v>5.576856402992329</v>
      </c>
      <c r="Y34" s="11">
        <f>BL34</f>
        <v>2.3690852503963153</v>
      </c>
      <c r="Z34" s="11">
        <f>BY34</f>
        <v>4.650682537963589</v>
      </c>
      <c r="AA34" s="11">
        <f>BA34</f>
        <v>18.629812831331986</v>
      </c>
      <c r="AB34" s="11">
        <f>BB34</f>
        <v>0.3371165463352348</v>
      </c>
      <c r="AD34" s="8">
        <f>AE34-AH34</f>
        <v>3.5625</v>
      </c>
      <c r="AE34" s="11">
        <f>E34</f>
        <v>4</v>
      </c>
      <c r="AF34" s="11">
        <f>AG34-AH34</f>
        <v>6.5625</v>
      </c>
      <c r="AG34" s="11">
        <f>D34</f>
        <v>7</v>
      </c>
      <c r="AH34" s="11">
        <f>F34</f>
        <v>0.4375</v>
      </c>
      <c r="AI34" s="8">
        <f>AG34*AH34</f>
        <v>3.0625</v>
      </c>
      <c r="AJ34" s="11">
        <f>AG34/2</f>
        <v>3.5</v>
      </c>
      <c r="AK34" s="11">
        <f>AD34*AH34</f>
        <v>1.55859375</v>
      </c>
      <c r="AL34" s="11">
        <f>AH34/2</f>
        <v>0.21875</v>
      </c>
      <c r="AM34" s="11">
        <f>(AI34*AJ34+AK34*AL34)/(AI34+AK34)</f>
        <v>2.3933062130177514</v>
      </c>
      <c r="AN34" s="11"/>
      <c r="AO34" s="11">
        <f>AG34-AM34</f>
        <v>4.606693786982248</v>
      </c>
      <c r="AP34" s="8">
        <f>AE34*AH34</f>
        <v>1.75</v>
      </c>
      <c r="AQ34" s="11">
        <f>AE34/2</f>
        <v>2</v>
      </c>
      <c r="AR34" s="11">
        <f>AF34*AH34</f>
        <v>2.87109375</v>
      </c>
      <c r="AS34" s="11">
        <f>AH34/2</f>
        <v>0.21875</v>
      </c>
      <c r="AT34" s="11">
        <f>(AP34*AQ34+AR34*AS34)/(AP34+AR34)</f>
        <v>0.8933062130177515</v>
      </c>
      <c r="AU34" s="11"/>
      <c r="AV34" s="11">
        <f>AE34-AT34</f>
        <v>3.1066937869822486</v>
      </c>
      <c r="AX34" s="11">
        <f>-(AD34*AE34*AF34*AG34*AH34)/(4*(AE34+AF34))</f>
        <v>-6.778499445266272</v>
      </c>
      <c r="AY34" s="11">
        <f>IF(AE34=AG34,"N/A",(2*AX34)/(BE34-BD34))</f>
        <v>0.7606828465348574</v>
      </c>
      <c r="AZ34" s="11">
        <f>IF(AE34=AG34,PI()/4,(1/2)*ATAN(AY34))</f>
        <v>0.3251515729370302</v>
      </c>
      <c r="BA34" s="11">
        <f>IF(AE34=AG34,45,(1/2)*ATAN(AY34)*(180/PI()))</f>
        <v>18.629812831331986</v>
      </c>
      <c r="BB34" s="11">
        <f>IF(AE34=AG34,1,TAN(BA34/(180/PI())))</f>
        <v>0.3371165463352348</v>
      </c>
      <c r="BD34" s="11">
        <f>(1/3)*(AH34*(AG34-AM34)^3+AE34*AM34^3-AD34*(AM34-AH34)^3)</f>
        <v>23.651044367803383</v>
      </c>
      <c r="BE34" s="11">
        <f>(1/3)*(AH34*(AE34-AT34)^3+AG34*AT34^3-AF34*(AT34-AH34)^3)</f>
        <v>5.82890081311589</v>
      </c>
      <c r="BF34" s="11">
        <f>BD34*(SIN(AZ34))^2+BE34*(COS(AZ34))^2+AX34*SIN(2*AZ34)</f>
        <v>3.54375649079242</v>
      </c>
      <c r="BG34" s="11">
        <f>BD34*COS(AZ34)^2+BE34*SIN(AZ34)^2-AX34*SIN(2*AZ34)</f>
        <v>25.936188690126855</v>
      </c>
      <c r="BH34" s="11"/>
      <c r="BI34" s="8">
        <f>SQRT(BD34/H34)</f>
        <v>2.2623134199922386</v>
      </c>
      <c r="BJ34" s="11">
        <f>SQRT(BE34/H34)</f>
        <v>1.123106505766364</v>
      </c>
      <c r="BK34" s="11">
        <f>SQRT(BF34/H34)</f>
        <v>0.8757084617190469</v>
      </c>
      <c r="BL34" s="11">
        <f>SQRT(BG34/H34)</f>
        <v>2.3690852503963153</v>
      </c>
      <c r="BM34" s="11"/>
      <c r="BN34" s="8">
        <f>BD34/(AG34-AM34)</f>
        <v>5.134060448002276</v>
      </c>
      <c r="BO34" s="11">
        <f>BE34/(AE34-AT34)</f>
        <v>1.876239247504954</v>
      </c>
      <c r="BP34" s="11"/>
      <c r="BQ34" s="8">
        <f>DF34</f>
        <v>1.0396964567182103</v>
      </c>
      <c r="BR34" s="11">
        <f>DG34</f>
        <v>1.6110464996978342</v>
      </c>
      <c r="BS34" s="11">
        <f>DH34</f>
        <v>2.3191232020585373</v>
      </c>
      <c r="BT34" s="11">
        <f>LARGE(BQ34:BS34,1)</f>
        <v>2.3191232020585373</v>
      </c>
      <c r="BU34" s="11">
        <f>BF34/BT34</f>
        <v>1.5280587454978047</v>
      </c>
      <c r="BV34" s="11"/>
      <c r="BW34" s="8">
        <f>DI34</f>
        <v>4.650682537963589</v>
      </c>
      <c r="BX34" s="11">
        <f>DJ34</f>
        <v>3.2603433623166533</v>
      </c>
      <c r="BY34" s="11">
        <f>LARGE(BW34:BX34,1)</f>
        <v>4.650682537963589</v>
      </c>
      <c r="BZ34" s="11">
        <f>BG34/BY34</f>
        <v>5.576856402992329</v>
      </c>
      <c r="CA34" s="11"/>
      <c r="CC34" s="11"/>
      <c r="CD34" s="11">
        <f>AZ34</f>
        <v>0.3251515729370302</v>
      </c>
      <c r="CE34" s="11">
        <f>CD34*(180/PI())</f>
        <v>18.629812831331986</v>
      </c>
      <c r="CF34" s="11">
        <f>(PI()/2)-CD34</f>
        <v>1.2456447538578663</v>
      </c>
      <c r="CG34" s="11">
        <f>CF34*(180/PI())</f>
        <v>71.37018716866801</v>
      </c>
      <c r="CH34" s="2" t="s">
        <v>13</v>
      </c>
      <c r="CI34" s="11">
        <f>CD34-(CK34+CN34)</f>
        <v>0.09862332208235064</v>
      </c>
      <c r="CJ34" s="11">
        <f>CI34*(180/PI())</f>
        <v>5.650700116878065</v>
      </c>
      <c r="CK34" s="11">
        <f>ACOS((DD34^2+DC34^2-AH34^2)/(2*DD34*DC34))</f>
        <v>0.09291431843719411</v>
      </c>
      <c r="CL34" s="11">
        <f>CK34*(180/PI())</f>
        <v>5.323598302785793</v>
      </c>
      <c r="CM34" s="2" t="s">
        <v>13</v>
      </c>
      <c r="CN34" s="11">
        <f>ACOS((AT34^2+DD34^2-(AG34-AM34)^2)/(2*AT34*DD34))-CF34</f>
        <v>0.13361393241748543</v>
      </c>
      <c r="CO34" s="11">
        <f>CN34*(180/PI())</f>
        <v>7.655514411668127</v>
      </c>
      <c r="CP34" s="11">
        <f>ATAN(AT34/AM34)</f>
        <v>0.35723725398471057</v>
      </c>
      <c r="CQ34" s="11">
        <f>CP34*(180/PI())</f>
        <v>20.468186938166966</v>
      </c>
      <c r="CR34" s="11">
        <f>ACOS((DB34^2+DA34^2-AH34^2)/(2*DB34*DA34))</f>
        <v>0.09454989432990812</v>
      </c>
      <c r="CS34" s="11">
        <f>CR34*(180/PI())</f>
        <v>5.417309898511649</v>
      </c>
      <c r="CT34" s="2" t="s">
        <v>13</v>
      </c>
      <c r="CU34" s="11">
        <f>ACOS((DA34^2+AM34^2-(AE34-AT34)^2)/(2*DA34*AM34))-CD34</f>
        <v>0.5892332875463315</v>
      </c>
      <c r="CV34" s="11">
        <f>CU34*(180/PI())</f>
        <v>33.76058052502325</v>
      </c>
      <c r="CW34" s="2" t="s">
        <v>13</v>
      </c>
      <c r="CX34" s="11">
        <f>((PI()/2)-CD34)-(CU34+CR34)</f>
        <v>0.5618615719816267</v>
      </c>
      <c r="CY34" s="11">
        <f>CX34*(180/PI())</f>
        <v>32.19229674513311</v>
      </c>
      <c r="DA34" s="11">
        <f>SQRT(AM34^2+(AE34-AT34)^2)</f>
        <v>3.9216655792333284</v>
      </c>
      <c r="DB34" s="11">
        <f>SQRT((AM34-AH34)^2+(AE34-AT34)^2)</f>
        <v>3.6710658164834014</v>
      </c>
      <c r="DC34" s="11">
        <f>SQRT((AG34-AM34)^2+(AT34-AH34)^2)</f>
        <v>4.629188584497982</v>
      </c>
      <c r="DD34" s="11">
        <f>SQRT((AG34-AM34)^2+AT34^2)</f>
        <v>4.692507180307449</v>
      </c>
      <c r="DE34" s="11">
        <f>SQRT(AM34^2+AT34^2)</f>
        <v>2.554586193395221</v>
      </c>
      <c r="DF34" s="11">
        <f>DC34*SIN(CK34+CN34)</f>
        <v>1.0396964567182103</v>
      </c>
      <c r="DG34" s="11">
        <f>DE34*SIN(CP34+CD34)</f>
        <v>1.6110464996978342</v>
      </c>
      <c r="DH34" s="11">
        <f>DB34*SIN(CU34+CR34)</f>
        <v>2.3191232020585373</v>
      </c>
      <c r="DI34" s="11">
        <f>DD34*SIN(CF34+CI34+CK34)</f>
        <v>4.650682537963589</v>
      </c>
      <c r="DJ34" s="11">
        <f>DA34*SIN(CR34+CX34+CD34)</f>
        <v>3.2603433623166533</v>
      </c>
      <c r="DK34" s="11"/>
      <c r="DL34" s="11"/>
      <c r="DM34" s="11"/>
      <c r="DN34" s="11"/>
      <c r="DO34" s="11"/>
      <c r="DP34" s="11"/>
      <c r="DQ34" s="11"/>
      <c r="DR34" s="11"/>
    </row>
    <row r="35" spans="1:122" ht="15">
      <c r="A35" s="5">
        <v>35</v>
      </c>
      <c r="B35" s="14" t="s">
        <v>109</v>
      </c>
      <c r="C35" s="15" t="s">
        <v>144</v>
      </c>
      <c r="D35" s="12">
        <v>7</v>
      </c>
      <c r="E35" s="12">
        <v>4</v>
      </c>
      <c r="F35" s="12">
        <v>0.375</v>
      </c>
      <c r="G35" s="8">
        <f>H35*490/144</f>
        <v>13.557942708333334</v>
      </c>
      <c r="H35" s="16">
        <f>AH35*(AD35+AG35)</f>
        <v>3.984375</v>
      </c>
      <c r="I35" s="8">
        <f>BD35</f>
        <v>20.561662023207724</v>
      </c>
      <c r="J35" s="11">
        <f>BN35</f>
        <v>4.440822669773305</v>
      </c>
      <c r="K35" s="11">
        <f>BI35</f>
        <v>2.271689679067444</v>
      </c>
      <c r="L35" s="11">
        <f>AM35</f>
        <v>2.3698529411764704</v>
      </c>
      <c r="M35" s="11">
        <f>AO35</f>
        <v>4.63014705882353</v>
      </c>
      <c r="N35" s="8">
        <f>BE35</f>
        <v>5.10170108570772</v>
      </c>
      <c r="O35" s="11">
        <f>BO35</f>
        <v>1.629859872342612</v>
      </c>
      <c r="P35" s="11">
        <f>BJ35</f>
        <v>1.1315595164011552</v>
      </c>
      <c r="Q35" s="11">
        <f>AT35</f>
        <v>0.8698529411764706</v>
      </c>
      <c r="R35" s="11">
        <f>AV35</f>
        <v>3.130147058823529</v>
      </c>
      <c r="S35" s="8">
        <f>BF35</f>
        <v>3.0871284414990523</v>
      </c>
      <c r="T35" s="11">
        <f>BU35</f>
        <v>1.329176018939681</v>
      </c>
      <c r="U35" s="11">
        <f>BK35</f>
        <v>0.8802321891898959</v>
      </c>
      <c r="V35" s="11">
        <f>BT35</f>
        <v>2.32258812791532</v>
      </c>
      <c r="W35" s="8">
        <f>BG35</f>
        <v>22.576234667416394</v>
      </c>
      <c r="X35" s="11">
        <f>BZ35</f>
        <v>4.840550548487079</v>
      </c>
      <c r="Y35" s="11">
        <f>BL35</f>
        <v>2.3803764891826518</v>
      </c>
      <c r="Z35" s="11">
        <f>BY35</f>
        <v>4.663980768566217</v>
      </c>
      <c r="AA35" s="11">
        <f>BA35</f>
        <v>18.754313550984694</v>
      </c>
      <c r="AB35" s="11">
        <f>BB35</f>
        <v>0.33953822178316306</v>
      </c>
      <c r="AD35" s="8">
        <f>AE35-AH35</f>
        <v>3.625</v>
      </c>
      <c r="AE35" s="11">
        <f>E35</f>
        <v>4</v>
      </c>
      <c r="AF35" s="11">
        <f>AG35-AH35</f>
        <v>6.625</v>
      </c>
      <c r="AG35" s="11">
        <f>D35</f>
        <v>7</v>
      </c>
      <c r="AH35" s="11">
        <f>F35</f>
        <v>0.375</v>
      </c>
      <c r="AI35" s="8">
        <f>AG35*AH35</f>
        <v>2.625</v>
      </c>
      <c r="AJ35" s="11">
        <f>AG35/2</f>
        <v>3.5</v>
      </c>
      <c r="AK35" s="11">
        <f>AD35*AH35</f>
        <v>1.359375</v>
      </c>
      <c r="AL35" s="11">
        <f>AH35/2</f>
        <v>0.1875</v>
      </c>
      <c r="AM35" s="11">
        <f>(AI35*AJ35+AK35*AL35)/(AI35+AK35)</f>
        <v>2.3698529411764704</v>
      </c>
      <c r="AN35" s="11"/>
      <c r="AO35" s="11">
        <f>AG35-AM35</f>
        <v>4.63014705882353</v>
      </c>
      <c r="AP35" s="8">
        <f>AE35*AH35</f>
        <v>1.5</v>
      </c>
      <c r="AQ35" s="11">
        <f>AE35/2</f>
        <v>2</v>
      </c>
      <c r="AR35" s="11">
        <f>AF35*AH35</f>
        <v>2.484375</v>
      </c>
      <c r="AS35" s="11">
        <f>AH35/2</f>
        <v>0.1875</v>
      </c>
      <c r="AT35" s="11">
        <f>(AP35*AQ35+AR35*AS35)/(AP35+AR35)</f>
        <v>0.8698529411764706</v>
      </c>
      <c r="AU35" s="11"/>
      <c r="AV35" s="11">
        <f>AE35-AT35</f>
        <v>3.130147058823529</v>
      </c>
      <c r="AX35" s="11">
        <f>-(AD35*AE35*AF35*AG35*AH35)/(4*(AE35+AF35))</f>
        <v>-5.93327205882353</v>
      </c>
      <c r="AY35" s="11">
        <f>IF(AE35=AG35,"N/A",(2*AX35)/(BE35-BD35))</f>
        <v>0.7675662419601154</v>
      </c>
      <c r="AZ35" s="11">
        <f>IF(AE35=AG35,PI()/4,(1/2)*ATAN(AY35))</f>
        <v>0.32732452041607235</v>
      </c>
      <c r="BA35" s="11">
        <f>IF(AE35=AG35,45,(1/2)*ATAN(AY35)*(180/PI()))</f>
        <v>18.754313550984694</v>
      </c>
      <c r="BB35" s="11">
        <f>IF(AE35=AG35,1,TAN(BA35/(180/PI())))</f>
        <v>0.33953822178316306</v>
      </c>
      <c r="BD35" s="11">
        <f>(1/3)*(AH35*(AG35-AM35)^3+AE35*AM35^3-AD35*(AM35-AH35)^3)</f>
        <v>20.561662023207724</v>
      </c>
      <c r="BE35" s="11">
        <f>(1/3)*(AH35*(AE35-AT35)^3+AG35*AT35^3-AF35*(AT35-AH35)^3)</f>
        <v>5.10170108570772</v>
      </c>
      <c r="BF35" s="11">
        <f>BD35*(SIN(AZ35))^2+BE35*(COS(AZ35))^2+AX35*SIN(2*AZ35)</f>
        <v>3.0871284414990523</v>
      </c>
      <c r="BG35" s="11">
        <f>BD35*COS(AZ35)^2+BE35*SIN(AZ35)^2-AX35*SIN(2*AZ35)</f>
        <v>22.576234667416394</v>
      </c>
      <c r="BH35" s="11"/>
      <c r="BI35" s="8">
        <f>SQRT(BD35/H35)</f>
        <v>2.271689679067444</v>
      </c>
      <c r="BJ35" s="11">
        <f>SQRT(BE35/H35)</f>
        <v>1.1315595164011552</v>
      </c>
      <c r="BK35" s="11">
        <f>SQRT(BF35/H35)</f>
        <v>0.8802321891898959</v>
      </c>
      <c r="BL35" s="11">
        <f>SQRT(BG35/H35)</f>
        <v>2.3803764891826518</v>
      </c>
      <c r="BM35" s="11"/>
      <c r="BN35" s="8">
        <f>BD35/(AG35-AM35)</f>
        <v>4.440822669773305</v>
      </c>
      <c r="BO35" s="11">
        <f>BE35/(AE35-AT35)</f>
        <v>1.629859872342612</v>
      </c>
      <c r="BP35" s="11"/>
      <c r="BQ35" s="8">
        <f>DF35</f>
        <v>1.02006289205627</v>
      </c>
      <c r="BR35" s="11">
        <f>DG35</f>
        <v>1.5856021131895726</v>
      </c>
      <c r="BS35" s="11">
        <f>DH35</f>
        <v>2.32258812791532</v>
      </c>
      <c r="BT35" s="11">
        <f>LARGE(BQ35:BS35,1)</f>
        <v>2.32258812791532</v>
      </c>
      <c r="BU35" s="11">
        <f>BF35/BT35</f>
        <v>1.329176018939681</v>
      </c>
      <c r="BV35" s="11"/>
      <c r="BW35" s="8">
        <f>DI35</f>
        <v>4.663980768566217</v>
      </c>
      <c r="BX35" s="11">
        <f>DJ35</f>
        <v>3.2504037392572878</v>
      </c>
      <c r="BY35" s="11">
        <f>LARGE(BW35:BX35,1)</f>
        <v>4.663980768566217</v>
      </c>
      <c r="BZ35" s="11">
        <f>BG35/BY35</f>
        <v>4.840550548487079</v>
      </c>
      <c r="CA35" s="11"/>
      <c r="CC35" s="11"/>
      <c r="CD35" s="11">
        <f>AZ35</f>
        <v>0.32732452041607235</v>
      </c>
      <c r="CE35" s="11">
        <f>CD35*(180/PI())</f>
        <v>18.754313550984694</v>
      </c>
      <c r="CF35" s="11">
        <f>(PI()/2)-CD35</f>
        <v>1.2434718063788242</v>
      </c>
      <c r="CG35" s="11">
        <f>CF35*(180/PI())</f>
        <v>71.2456864490153</v>
      </c>
      <c r="CH35" s="2" t="s">
        <v>13</v>
      </c>
      <c r="CI35" s="11">
        <f>CD35-(CK35+CN35)</f>
        <v>0.10647212371644271</v>
      </c>
      <c r="CJ35" s="11">
        <f>CI35*(180/PI())</f>
        <v>6.1004033247469245</v>
      </c>
      <c r="CK35" s="11">
        <f>ACOS((DD35^2+DC35^2-AH35^2)/(2*DD35*DC35))</f>
        <v>0.0792305687884125</v>
      </c>
      <c r="CL35" s="11">
        <f>CK35*(180/PI())</f>
        <v>4.539577199996985</v>
      </c>
      <c r="CM35" s="2" t="s">
        <v>13</v>
      </c>
      <c r="CN35" s="11">
        <f>ACOS((AT35^2+DD35^2-(AG35-AM35)^2)/(2*AT35*DD35))-CF35</f>
        <v>0.14162182791121714</v>
      </c>
      <c r="CO35" s="11">
        <f>CN35*(180/PI())</f>
        <v>8.114333026240786</v>
      </c>
      <c r="CP35" s="11">
        <f>ATAN(AT35/AM35)</f>
        <v>0.3517820682676743</v>
      </c>
      <c r="CQ35" s="11">
        <f>CP35*(180/PI())</f>
        <v>20.15562782012074</v>
      </c>
      <c r="CR35" s="11">
        <f>ACOS((DB35^2+DA35^2-AH35^2)/(2*DB35*DA35))</f>
        <v>0.08063569465922682</v>
      </c>
      <c r="CS35" s="11">
        <f>CR35*(180/PI())</f>
        <v>4.620084982079289</v>
      </c>
      <c r="CT35" s="2" t="s">
        <v>13</v>
      </c>
      <c r="CU35" s="11">
        <f>ACOS((DA35^2+AM35^2-(AE35-AT35)^2)/(2*DA35*AM35))-CD35</f>
        <v>0.595438384161673</v>
      </c>
      <c r="CV35" s="11">
        <f>CU35*(180/PI())</f>
        <v>34.116106372553226</v>
      </c>
      <c r="CW35" s="2" t="s">
        <v>13</v>
      </c>
      <c r="CX35" s="11">
        <f>((PI()/2)-CD35)-(CU35+CR35)</f>
        <v>0.5673977275579243</v>
      </c>
      <c r="CY35" s="11">
        <f>CX35*(180/PI())</f>
        <v>32.509495094382785</v>
      </c>
      <c r="DA35" s="11">
        <f>SQRT(AM35^2+(AE35-AT35)^2)</f>
        <v>3.9260697360928725</v>
      </c>
      <c r="DB35" s="11">
        <f>SQRT((AM35-AH35)^2+(AE35-AT35)^2)</f>
        <v>3.7117730085205918</v>
      </c>
      <c r="DC35" s="11">
        <f>SQRT((AG35-AM35)^2+(AT35-AH35)^2)</f>
        <v>4.656515995862485</v>
      </c>
      <c r="DD35" s="11">
        <f>SQRT((AG35-AM35)^2+AT35^2)</f>
        <v>4.711146986202569</v>
      </c>
      <c r="DE35" s="11">
        <f>SQRT(AM35^2+AT35^2)</f>
        <v>2.5244498612719806</v>
      </c>
      <c r="DF35" s="11">
        <f>DC35*SIN(CK35+CN35)</f>
        <v>1.02006289205627</v>
      </c>
      <c r="DG35" s="11">
        <f>DE35*SIN(CP35+CD35)</f>
        <v>1.5856021131895726</v>
      </c>
      <c r="DH35" s="11">
        <f>DB35*SIN(CU35+CR35)</f>
        <v>2.32258812791532</v>
      </c>
      <c r="DI35" s="11">
        <f>DD35*SIN(CF35+CI35+CK35)</f>
        <v>4.663980768566217</v>
      </c>
      <c r="DJ35" s="11">
        <f>DA35*SIN(CR35+CX35+CD35)</f>
        <v>3.2504037392572878</v>
      </c>
      <c r="DK35" s="11"/>
      <c r="DL35" s="11"/>
      <c r="DM35" s="11"/>
      <c r="DN35" s="11"/>
      <c r="DO35" s="11"/>
      <c r="DP35" s="11"/>
      <c r="DQ35" s="11"/>
      <c r="DR35" s="11"/>
    </row>
    <row r="36" spans="1:122" ht="15">
      <c r="A36" s="1">
        <v>36</v>
      </c>
      <c r="B36" s="14" t="s">
        <v>116</v>
      </c>
      <c r="C36" s="15" t="s">
        <v>145</v>
      </c>
      <c r="D36" s="13">
        <v>6</v>
      </c>
      <c r="E36" s="13">
        <v>6</v>
      </c>
      <c r="F36" s="12">
        <v>1</v>
      </c>
      <c r="G36" s="8">
        <f>H36*490/144</f>
        <v>37.43055555555556</v>
      </c>
      <c r="H36" s="16">
        <f>AH36*(AD36+AG36)</f>
        <v>11</v>
      </c>
      <c r="I36" s="8">
        <f>BD36</f>
        <v>35.46212121212122</v>
      </c>
      <c r="J36" s="11">
        <f>BN36</f>
        <v>8.573260073260075</v>
      </c>
      <c r="K36" s="11">
        <f>BI36</f>
        <v>1.7955024926470942</v>
      </c>
      <c r="L36" s="11">
        <f>AM36</f>
        <v>1.8636363636363635</v>
      </c>
      <c r="M36" s="11">
        <f>AO36</f>
        <v>4.136363636363637</v>
      </c>
      <c r="N36" s="8">
        <f>BE36</f>
        <v>35.46212121212122</v>
      </c>
      <c r="O36" s="11">
        <f>BO36</f>
        <v>8.573260073260075</v>
      </c>
      <c r="P36" s="11">
        <f>BJ36</f>
        <v>1.7955024926470942</v>
      </c>
      <c r="Q36" s="11">
        <f>AT36</f>
        <v>1.8636363636363635</v>
      </c>
      <c r="R36" s="11">
        <f>AV36</f>
        <v>4.136363636363637</v>
      </c>
      <c r="S36" s="8">
        <f>BF36</f>
        <v>15.007575757575765</v>
      </c>
      <c r="T36" s="11">
        <f>BU36</f>
        <v>5.694221681018502</v>
      </c>
      <c r="U36" s="11">
        <f>BK36</f>
        <v>1.1680432649823054</v>
      </c>
      <c r="V36" s="11">
        <f>BT36</f>
        <v>2.6355798207862224</v>
      </c>
      <c r="W36" s="8">
        <f>BG36</f>
        <v>55.91666666666667</v>
      </c>
      <c r="X36" s="11">
        <f>BZ36</f>
        <v>13.179684727115932</v>
      </c>
      <c r="Y36" s="11">
        <f>BL36</f>
        <v>2.254624876411447</v>
      </c>
      <c r="Z36" s="11">
        <f>BY36</f>
        <v>4.242640687119284</v>
      </c>
      <c r="AA36" s="11">
        <f>BA36</f>
        <v>45</v>
      </c>
      <c r="AB36" s="11">
        <f>BB36</f>
        <v>1</v>
      </c>
      <c r="AD36" s="8">
        <f>AE36-AH36</f>
        <v>5</v>
      </c>
      <c r="AE36" s="11">
        <f>E36</f>
        <v>6</v>
      </c>
      <c r="AF36" s="11">
        <f>AG36-AH36</f>
        <v>5</v>
      </c>
      <c r="AG36" s="11">
        <f>D36</f>
        <v>6</v>
      </c>
      <c r="AH36" s="11">
        <f>F36</f>
        <v>1</v>
      </c>
      <c r="AI36" s="8">
        <f>AG36*AH36</f>
        <v>6</v>
      </c>
      <c r="AJ36" s="11">
        <f>AG36/2</f>
        <v>3</v>
      </c>
      <c r="AK36" s="11">
        <f>AD36*AH36</f>
        <v>5</v>
      </c>
      <c r="AL36" s="11">
        <f>AH36/2</f>
        <v>0.5</v>
      </c>
      <c r="AM36" s="11">
        <f>(AI36*AJ36+AK36*AL36)/(AI36+AK36)</f>
        <v>1.8636363636363635</v>
      </c>
      <c r="AN36" s="11"/>
      <c r="AO36" s="11">
        <f>AG36-AM36</f>
        <v>4.136363636363637</v>
      </c>
      <c r="AP36" s="8">
        <f>AE36*AH36</f>
        <v>6</v>
      </c>
      <c r="AQ36" s="11">
        <f>AE36/2</f>
        <v>3</v>
      </c>
      <c r="AR36" s="11">
        <f>AF36*AH36</f>
        <v>5</v>
      </c>
      <c r="AS36" s="11">
        <f>AH36/2</f>
        <v>0.5</v>
      </c>
      <c r="AT36" s="11">
        <f>(AP36*AQ36+AR36*AS36)/(AP36+AR36)</f>
        <v>1.8636363636363635</v>
      </c>
      <c r="AU36" s="11"/>
      <c r="AV36" s="11">
        <f>AE36-AT36</f>
        <v>4.136363636363637</v>
      </c>
      <c r="AX36" s="11">
        <f>-(AD36*AE36*AF36*AG36*AH36)/(4*(AE36+AF36))</f>
        <v>-20.454545454545453</v>
      </c>
      <c r="AY36" s="11" t="str">
        <f>IF(AE36=AG36,"N/A",(2*AX36)/(BE36-BD36))</f>
        <v>N/A</v>
      </c>
      <c r="AZ36" s="11">
        <f>IF(AE36=AG36,PI()/4,(1/2)*ATAN(AY36))</f>
        <v>0.7853981633974483</v>
      </c>
      <c r="BA36" s="11">
        <f>IF(AE36=AG36,45,(1/2)*ATAN(AY36)*(180/PI()))</f>
        <v>45</v>
      </c>
      <c r="BB36" s="11">
        <f>IF(AE36=AG36,1,TAN(BA36/(180/PI())))</f>
        <v>1</v>
      </c>
      <c r="BD36" s="11">
        <f>(1/3)*(AH36*(AG36-AM36)^3+AE36*AM36^3-AD36*(AM36-AH36)^3)</f>
        <v>35.46212121212122</v>
      </c>
      <c r="BE36" s="11">
        <f>(1/3)*(AH36*(AE36-AT36)^3+AG36*AT36^3-AF36*(AT36-AH36)^3)</f>
        <v>35.46212121212122</v>
      </c>
      <c r="BF36" s="11">
        <f>BD36*(SIN(AZ36))^2+BE36*(COS(AZ36))^2+AX36*SIN(2*AZ36)</f>
        <v>15.007575757575765</v>
      </c>
      <c r="BG36" s="11">
        <f>BD36*COS(AZ36)^2+BE36*SIN(AZ36)^2-AX36*SIN(2*AZ36)</f>
        <v>55.91666666666667</v>
      </c>
      <c r="BH36" s="11"/>
      <c r="BI36" s="8">
        <f>SQRT(BD36/H36)</f>
        <v>1.7955024926470942</v>
      </c>
      <c r="BJ36" s="11">
        <f>SQRT(BE36/H36)</f>
        <v>1.7955024926470942</v>
      </c>
      <c r="BK36" s="11">
        <f>SQRT(BF36/H36)</f>
        <v>1.1680432649823054</v>
      </c>
      <c r="BL36" s="11">
        <f>SQRT(BG36/H36)</f>
        <v>2.254624876411447</v>
      </c>
      <c r="BM36" s="11"/>
      <c r="BN36" s="8">
        <f>BD36/(AG36-AM36)</f>
        <v>8.573260073260075</v>
      </c>
      <c r="BO36" s="11">
        <f>BE36/(AE36-AT36)</f>
        <v>8.573260073260075</v>
      </c>
      <c r="BP36" s="11"/>
      <c r="BQ36" s="8">
        <f>DF36</f>
        <v>2.3141676475196107</v>
      </c>
      <c r="BR36" s="11">
        <f>DG36</f>
        <v>2.6355798207862224</v>
      </c>
      <c r="BS36" s="11">
        <f>DH36</f>
        <v>2.3141676475196107</v>
      </c>
      <c r="BT36" s="11">
        <f>LARGE(BQ36:BS36,1)</f>
        <v>2.6355798207862224</v>
      </c>
      <c r="BU36" s="11">
        <f>BF36/BT36</f>
        <v>5.694221681018502</v>
      </c>
      <c r="BV36" s="11"/>
      <c r="BW36" s="8">
        <f>DI36</f>
        <v>4.242640687119284</v>
      </c>
      <c r="BX36" s="11">
        <f>DJ36</f>
        <v>4.242640687119284</v>
      </c>
      <c r="BY36" s="11">
        <f>LARGE(BW36:BX36,1)</f>
        <v>4.242640687119284</v>
      </c>
      <c r="BZ36" s="11">
        <f>BG36/BY36</f>
        <v>13.179684727115932</v>
      </c>
      <c r="CA36" s="11"/>
      <c r="CC36" s="11"/>
      <c r="CD36" s="11">
        <f>AZ36</f>
        <v>0.7853981633974483</v>
      </c>
      <c r="CE36" s="11">
        <f>CD36*(180/PI())</f>
        <v>45</v>
      </c>
      <c r="CF36" s="11">
        <f>(PI()/2)-CD36</f>
        <v>0.7853981633974483</v>
      </c>
      <c r="CG36" s="11">
        <f>CF36*(180/PI())</f>
        <v>45</v>
      </c>
      <c r="CH36" s="2" t="s">
        <v>13</v>
      </c>
      <c r="CI36" s="11">
        <f>CD36-(CK36+CN36)</f>
        <v>0.20583417810412508</v>
      </c>
      <c r="CJ36" s="11">
        <f>CI36*(180/PI())</f>
        <v>11.793429684910468</v>
      </c>
      <c r="CK36" s="11">
        <f>ACOS((DD36^2+DC36^2-AH36^2)/(2*DD36*DC36))</f>
        <v>0.21747657759959438</v>
      </c>
      <c r="CL36" s="11">
        <f>CK36*(180/PI())</f>
        <v>12.460490039406098</v>
      </c>
      <c r="CM36" s="2" t="s">
        <v>13</v>
      </c>
      <c r="CN36" s="11">
        <f>ACOS((AT36^2+DD36^2-(AG36-AM36)^2)/(2*AT36*DD36))-CF36</f>
        <v>0.3620874076937288</v>
      </c>
      <c r="CO36" s="11">
        <f>CN36*(180/PI())</f>
        <v>20.746080275683436</v>
      </c>
      <c r="CP36" s="11">
        <f>ATAN(AT36/AM36)</f>
        <v>0.7853981633974483</v>
      </c>
      <c r="CQ36" s="11">
        <f>CP36*(180/PI())</f>
        <v>45</v>
      </c>
      <c r="CR36" s="11">
        <f>ACOS((DB36^2+DA36^2-AH36^2)/(2*DB36*DA36))</f>
        <v>0.21747657759959438</v>
      </c>
      <c r="CS36" s="11">
        <f>CR36*(180/PI())</f>
        <v>12.460490039406098</v>
      </c>
      <c r="CT36" s="2" t="s">
        <v>13</v>
      </c>
      <c r="CU36" s="11">
        <f>ACOS((DA36^2+AM36^2-(AE36-AT36)^2)/(2*DA36*AM36))-CD36</f>
        <v>0.3620874076937288</v>
      </c>
      <c r="CV36" s="11">
        <f>CU36*(180/PI())</f>
        <v>20.746080275683436</v>
      </c>
      <c r="CW36" s="2" t="s">
        <v>13</v>
      </c>
      <c r="CX36" s="11">
        <f>((PI()/2)-CD36)-(CU36+CR36)</f>
        <v>0.20583417810412508</v>
      </c>
      <c r="CY36" s="11">
        <f>CX36*(180/PI())</f>
        <v>11.793429684910468</v>
      </c>
      <c r="DA36" s="11">
        <f>SQRT(AM36^2+(AE36-AT36)^2)</f>
        <v>4.536809961646969</v>
      </c>
      <c r="DB36" s="11">
        <f>SQRT((AM36-AH36)^2+(AE36-AT36)^2)</f>
        <v>4.225561726069855</v>
      </c>
      <c r="DC36" s="11">
        <f>SQRT((AG36-AM36)^2+(AT36-AH36)^2)</f>
        <v>4.225561726069855</v>
      </c>
      <c r="DD36" s="11">
        <f>SQRT((AG36-AM36)^2+AT36^2)</f>
        <v>4.536809961646969</v>
      </c>
      <c r="DE36" s="11">
        <f>SQRT(AM36^2+AT36^2)</f>
        <v>2.6355798207862224</v>
      </c>
      <c r="DF36" s="11">
        <f>DC36*SIN(CK36+CN36)</f>
        <v>2.3141676475196107</v>
      </c>
      <c r="DG36" s="11">
        <f>DE36*SIN(CP36+CD36)</f>
        <v>2.6355798207862224</v>
      </c>
      <c r="DH36" s="11">
        <f>DB36*SIN(CU36+CR36)</f>
        <v>2.3141676475196107</v>
      </c>
      <c r="DI36" s="11">
        <f>DD36*SIN(CF36+CI36+CK36)</f>
        <v>4.242640687119284</v>
      </c>
      <c r="DJ36" s="11">
        <f>DA36*SIN(CR36+CX36+CD36)</f>
        <v>4.242640687119284</v>
      </c>
      <c r="DK36" s="11"/>
      <c r="DL36" s="11"/>
      <c r="DM36" s="11"/>
      <c r="DN36" s="11"/>
      <c r="DO36" s="11"/>
      <c r="DP36" s="11"/>
      <c r="DQ36" s="11"/>
      <c r="DR36" s="11"/>
    </row>
    <row r="37" spans="1:122" ht="15">
      <c r="A37" s="5">
        <v>37</v>
      </c>
      <c r="B37" s="14" t="s">
        <v>116</v>
      </c>
      <c r="C37" s="15" t="s">
        <v>146</v>
      </c>
      <c r="D37" s="13">
        <v>6</v>
      </c>
      <c r="E37" s="13">
        <v>6</v>
      </c>
      <c r="F37" s="12">
        <v>0.875</v>
      </c>
      <c r="G37" s="8">
        <f>H37*490/144</f>
        <v>33.12391493055556</v>
      </c>
      <c r="H37" s="16">
        <f>AH37*(AD37+AG37)</f>
        <v>9.734375</v>
      </c>
      <c r="I37" s="8">
        <f>BD37</f>
        <v>31.91722421253219</v>
      </c>
      <c r="J37" s="11">
        <f>BN37</f>
        <v>7.63482736076698</v>
      </c>
      <c r="K37" s="11">
        <f>BI37</f>
        <v>1.8107501126518801</v>
      </c>
      <c r="L37" s="11">
        <f>AM37</f>
        <v>1.8195224719101124</v>
      </c>
      <c r="M37" s="11">
        <f>AO37</f>
        <v>4.180477528089888</v>
      </c>
      <c r="N37" s="8">
        <f>BE37</f>
        <v>31.91722421253219</v>
      </c>
      <c r="O37" s="11">
        <f>BO37</f>
        <v>7.63482736076698</v>
      </c>
      <c r="P37" s="11">
        <f>BJ37</f>
        <v>1.8107501126518801</v>
      </c>
      <c r="Q37" s="11">
        <f>AT37</f>
        <v>1.8195224719101124</v>
      </c>
      <c r="R37" s="11">
        <f>AV37</f>
        <v>4.180477528089888</v>
      </c>
      <c r="S37" s="8">
        <f>BF37</f>
        <v>13.324703145116459</v>
      </c>
      <c r="T37" s="11">
        <f>BU37</f>
        <v>5.1782751225482135</v>
      </c>
      <c r="U37" s="11">
        <f>BK37</f>
        <v>1.1699700242332105</v>
      </c>
      <c r="V37" s="11">
        <f>BT37</f>
        <v>2.5731933568179</v>
      </c>
      <c r="W37" s="8">
        <f>BG37</f>
        <v>50.50974527994792</v>
      </c>
      <c r="X37" s="11">
        <f>BZ37</f>
        <v>11.90526113448546</v>
      </c>
      <c r="Y37" s="11">
        <f>BL37</f>
        <v>2.2778942212783573</v>
      </c>
      <c r="Z37" s="11">
        <f>BY37</f>
        <v>4.242640687119286</v>
      </c>
      <c r="AA37" s="11">
        <f>BA37</f>
        <v>45</v>
      </c>
      <c r="AB37" s="11">
        <f>BB37</f>
        <v>1</v>
      </c>
      <c r="AD37" s="8">
        <f>AE37-AH37</f>
        <v>5.125</v>
      </c>
      <c r="AE37" s="11">
        <f>E37</f>
        <v>6</v>
      </c>
      <c r="AF37" s="11">
        <f>AG37-AH37</f>
        <v>5.125</v>
      </c>
      <c r="AG37" s="11">
        <f>D37</f>
        <v>6</v>
      </c>
      <c r="AH37" s="11">
        <f>F37</f>
        <v>0.875</v>
      </c>
      <c r="AI37" s="8">
        <f>AG37*AH37</f>
        <v>5.25</v>
      </c>
      <c r="AJ37" s="11">
        <f>AG37/2</f>
        <v>3</v>
      </c>
      <c r="AK37" s="11">
        <f>AD37*AH37</f>
        <v>4.484375</v>
      </c>
      <c r="AL37" s="11">
        <f>AH37/2</f>
        <v>0.4375</v>
      </c>
      <c r="AM37" s="11">
        <f>(AI37*AJ37+AK37*AL37)/(AI37+AK37)</f>
        <v>1.8195224719101124</v>
      </c>
      <c r="AN37" s="11"/>
      <c r="AO37" s="11">
        <f>AG37-AM37</f>
        <v>4.180477528089888</v>
      </c>
      <c r="AP37" s="8">
        <f>AE37*AH37</f>
        <v>5.25</v>
      </c>
      <c r="AQ37" s="11">
        <f>AE37/2</f>
        <v>3</v>
      </c>
      <c r="AR37" s="11">
        <f>AF37*AH37</f>
        <v>4.484375</v>
      </c>
      <c r="AS37" s="11">
        <f>AH37/2</f>
        <v>0.4375</v>
      </c>
      <c r="AT37" s="11">
        <f>(AP37*AQ37+AR37*AS37)/(AP37+AR37)</f>
        <v>1.8195224719101124</v>
      </c>
      <c r="AU37" s="11"/>
      <c r="AV37" s="11">
        <f>AE37-AT37</f>
        <v>4.180477528089888</v>
      </c>
      <c r="AX37" s="11">
        <f>-(AD37*AE37*AF37*AG37*AH37)/(4*(AE37+AF37))</f>
        <v>-18.59252106741573</v>
      </c>
      <c r="AY37" s="11" t="str">
        <f>IF(AE37=AG37,"N/A",(2*AX37)/(BE37-BD37))</f>
        <v>N/A</v>
      </c>
      <c r="AZ37" s="11">
        <f>IF(AE37=AG37,PI()/4,(1/2)*ATAN(AY37))</f>
        <v>0.7853981633974483</v>
      </c>
      <c r="BA37" s="11">
        <f>IF(AE37=AG37,45,(1/2)*ATAN(AY37)*(180/PI()))</f>
        <v>45</v>
      </c>
      <c r="BB37" s="11">
        <f>IF(AE37=AG37,1,TAN(BA37/(180/PI())))</f>
        <v>1</v>
      </c>
      <c r="BD37" s="11">
        <f>(1/3)*(AH37*(AG37-AM37)^3+AE37*AM37^3-AD37*(AM37-AH37)^3)</f>
        <v>31.91722421253219</v>
      </c>
      <c r="BE37" s="11">
        <f>(1/3)*(AH37*(AE37-AT37)^3+AG37*AT37^3-AF37*(AT37-AH37)^3)</f>
        <v>31.91722421253219</v>
      </c>
      <c r="BF37" s="11">
        <f>BD37*(SIN(AZ37))^2+BE37*(COS(AZ37))^2+AX37*SIN(2*AZ37)</f>
        <v>13.324703145116459</v>
      </c>
      <c r="BG37" s="11">
        <f>BD37*COS(AZ37)^2+BE37*SIN(AZ37)^2-AX37*SIN(2*AZ37)</f>
        <v>50.50974527994792</v>
      </c>
      <c r="BH37" s="11"/>
      <c r="BI37" s="8">
        <f>SQRT(BD37/H37)</f>
        <v>1.8107501126518801</v>
      </c>
      <c r="BJ37" s="11">
        <f>SQRT(BE37/H37)</f>
        <v>1.8107501126518801</v>
      </c>
      <c r="BK37" s="11">
        <f>SQRT(BF37/H37)</f>
        <v>1.1699700242332105</v>
      </c>
      <c r="BL37" s="11">
        <f>SQRT(BG37/H37)</f>
        <v>2.2778942212783573</v>
      </c>
      <c r="BM37" s="11"/>
      <c r="BN37" s="8">
        <f>BD37/(AG37-AM37)</f>
        <v>7.63482736076698</v>
      </c>
      <c r="BO37" s="11">
        <f>BE37/(AE37-AT37)</f>
        <v>7.63482736076698</v>
      </c>
      <c r="BP37" s="11"/>
      <c r="BQ37" s="8">
        <f>DF37</f>
        <v>2.2881657638396127</v>
      </c>
      <c r="BR37" s="11">
        <f>DG37</f>
        <v>2.5731933568179</v>
      </c>
      <c r="BS37" s="11">
        <f>DH37</f>
        <v>2.2881657638396127</v>
      </c>
      <c r="BT37" s="11">
        <f>LARGE(BQ37:BS37,1)</f>
        <v>2.5731933568179</v>
      </c>
      <c r="BU37" s="11">
        <f>BF37/BT37</f>
        <v>5.1782751225482135</v>
      </c>
      <c r="BV37" s="11"/>
      <c r="BW37" s="8">
        <f>DI37</f>
        <v>4.242640687119286</v>
      </c>
      <c r="BX37" s="11">
        <f>DJ37</f>
        <v>4.242640687119286</v>
      </c>
      <c r="BY37" s="11">
        <f>LARGE(BW37:BX37,1)</f>
        <v>4.242640687119286</v>
      </c>
      <c r="BZ37" s="11">
        <f>BG37/BY37</f>
        <v>11.90526113448546</v>
      </c>
      <c r="CA37" s="11"/>
      <c r="CC37" s="11"/>
      <c r="CD37" s="11">
        <f>AZ37</f>
        <v>0.7853981633974483</v>
      </c>
      <c r="CE37" s="11">
        <f>CD37*(180/PI())</f>
        <v>45</v>
      </c>
      <c r="CF37" s="11">
        <f>(PI()/2)-CD37</f>
        <v>0.7853981633974483</v>
      </c>
      <c r="CG37" s="11">
        <f>CF37*(180/PI())</f>
        <v>45</v>
      </c>
      <c r="CH37" s="2" t="s">
        <v>13</v>
      </c>
      <c r="CI37" s="11">
        <f>CD37-(CK37+CN37)</f>
        <v>0.22220564003372245</v>
      </c>
      <c r="CJ37" s="11">
        <f>CI37*(180/PI())</f>
        <v>12.7314453579355</v>
      </c>
      <c r="CK37" s="11">
        <f>ACOS((DD37^2+DC37^2-AH37^2)/(2*DD37*DC37))</f>
        <v>0.1883086094543096</v>
      </c>
      <c r="CL37" s="11">
        <f>CK37*(180/PI())</f>
        <v>10.789288567709253</v>
      </c>
      <c r="CM37" s="2" t="s">
        <v>13</v>
      </c>
      <c r="CN37" s="11">
        <f>ACOS((AT37^2+DD37^2-(AG37-AM37)^2)/(2*AT37*DD37))-CF37</f>
        <v>0.3748839139094162</v>
      </c>
      <c r="CO37" s="11">
        <f>CN37*(180/PI())</f>
        <v>21.479266074355248</v>
      </c>
      <c r="CP37" s="11">
        <f>ATAN(AT37/AM37)</f>
        <v>0.7853981633974483</v>
      </c>
      <c r="CQ37" s="11">
        <f>CP37*(180/PI())</f>
        <v>45</v>
      </c>
      <c r="CR37" s="11">
        <f>ACOS((DB37^2+DA37^2-AH37^2)/(2*DB37*DA37))</f>
        <v>0.1883086094543096</v>
      </c>
      <c r="CS37" s="11">
        <f>CR37*(180/PI())</f>
        <v>10.789288567709253</v>
      </c>
      <c r="CT37" s="2" t="s">
        <v>13</v>
      </c>
      <c r="CU37" s="11">
        <f>ACOS((DA37^2+AM37^2-(AE37-AT37)^2)/(2*DA37*AM37))-CD37</f>
        <v>0.3748839139094162</v>
      </c>
      <c r="CV37" s="11">
        <f>CU37*(180/PI())</f>
        <v>21.479266074355248</v>
      </c>
      <c r="CW37" s="2" t="s">
        <v>13</v>
      </c>
      <c r="CX37" s="11">
        <f>((PI()/2)-CD37)-(CU37+CR37)</f>
        <v>0.22220564003372245</v>
      </c>
      <c r="CY37" s="11">
        <f>CX37*(180/PI())</f>
        <v>12.7314453579355</v>
      </c>
      <c r="DA37" s="11">
        <f>SQRT(AM37^2+(AE37-AT37)^2)</f>
        <v>4.559282222965631</v>
      </c>
      <c r="DB37" s="11">
        <f>SQRT((AM37-AH37)^2+(AE37-AT37)^2)</f>
        <v>4.28585056468465</v>
      </c>
      <c r="DC37" s="11">
        <f>SQRT((AG37-AM37)^2+(AT37-AH37)^2)</f>
        <v>4.28585056468465</v>
      </c>
      <c r="DD37" s="11">
        <f>SQRT((AG37-AM37)^2+AT37^2)</f>
        <v>4.559282222965631</v>
      </c>
      <c r="DE37" s="11">
        <f>SQRT(AM37^2+AT37^2)</f>
        <v>2.5731933568179</v>
      </c>
      <c r="DF37" s="11">
        <f>DC37*SIN(CK37+CN37)</f>
        <v>2.2881657638396127</v>
      </c>
      <c r="DG37" s="11">
        <f>DE37*SIN(CP37+CD37)</f>
        <v>2.5731933568179</v>
      </c>
      <c r="DH37" s="11">
        <f>DB37*SIN(CU37+CR37)</f>
        <v>2.2881657638396127</v>
      </c>
      <c r="DI37" s="11">
        <f>DD37*SIN(CF37+CI37+CK37)</f>
        <v>4.242640687119286</v>
      </c>
      <c r="DJ37" s="11">
        <f>DA37*SIN(CR37+CX37+CD37)</f>
        <v>4.242640687119286</v>
      </c>
      <c r="DK37" s="11"/>
      <c r="DL37" s="11"/>
      <c r="DM37" s="11"/>
      <c r="DN37" s="11"/>
      <c r="DO37" s="11"/>
      <c r="DP37" s="11"/>
      <c r="DQ37" s="11"/>
      <c r="DR37" s="11"/>
    </row>
    <row r="38" spans="1:122" ht="15">
      <c r="A38" s="1">
        <v>38</v>
      </c>
      <c r="B38" s="14" t="s">
        <v>116</v>
      </c>
      <c r="C38" s="15" t="s">
        <v>147</v>
      </c>
      <c r="D38" s="13">
        <v>6</v>
      </c>
      <c r="E38" s="13">
        <v>6</v>
      </c>
      <c r="F38" s="12">
        <v>0.75</v>
      </c>
      <c r="G38" s="8">
        <f>H38*490/144</f>
        <v>28.7109375</v>
      </c>
      <c r="H38" s="16">
        <f>AH38*(AD38+AG38)</f>
        <v>8.4375</v>
      </c>
      <c r="I38" s="8">
        <f>BD38</f>
        <v>28.154882812499995</v>
      </c>
      <c r="J38" s="11">
        <f>BN38</f>
        <v>6.663877588757396</v>
      </c>
      <c r="K38" s="11">
        <f>BI38</f>
        <v>1.8267115262131566</v>
      </c>
      <c r="L38" s="11">
        <f>AM38</f>
        <v>1.775</v>
      </c>
      <c r="M38" s="11">
        <f>AO38</f>
        <v>4.225</v>
      </c>
      <c r="N38" s="8">
        <f>BE38</f>
        <v>28.154882812499995</v>
      </c>
      <c r="O38" s="11">
        <f>BO38</f>
        <v>6.663877588757396</v>
      </c>
      <c r="P38" s="11">
        <f>BJ38</f>
        <v>1.8267115262131566</v>
      </c>
      <c r="Q38" s="11">
        <f>AT38</f>
        <v>1.775</v>
      </c>
      <c r="R38" s="11">
        <f>AV38</f>
        <v>4.225</v>
      </c>
      <c r="S38" s="8">
        <f>BF38</f>
        <v>11.617382812499994</v>
      </c>
      <c r="T38" s="11">
        <f>BU38</f>
        <v>4.628016995131714</v>
      </c>
      <c r="U38" s="11">
        <f>BK38</f>
        <v>1.1734031702701333</v>
      </c>
      <c r="V38" s="11">
        <f>BT38</f>
        <v>2.5102290732122436</v>
      </c>
      <c r="W38" s="8">
        <f>BG38</f>
        <v>44.6923828125</v>
      </c>
      <c r="X38" s="11">
        <f>BZ38</f>
        <v>10.534095651367952</v>
      </c>
      <c r="Y38" s="11">
        <f>BL38</f>
        <v>2.301494079940246</v>
      </c>
      <c r="Z38" s="11">
        <f>BY38</f>
        <v>4.242640687119285</v>
      </c>
      <c r="AA38" s="11">
        <f>BA38</f>
        <v>45</v>
      </c>
      <c r="AB38" s="11">
        <f>BB38</f>
        <v>1</v>
      </c>
      <c r="AD38" s="8">
        <f>AE38-AH38</f>
        <v>5.25</v>
      </c>
      <c r="AE38" s="11">
        <f>E38</f>
        <v>6</v>
      </c>
      <c r="AF38" s="11">
        <f>AG38-AH38</f>
        <v>5.25</v>
      </c>
      <c r="AG38" s="11">
        <f>D38</f>
        <v>6</v>
      </c>
      <c r="AH38" s="11">
        <f>F38</f>
        <v>0.75</v>
      </c>
      <c r="AI38" s="8">
        <f>AG38*AH38</f>
        <v>4.5</v>
      </c>
      <c r="AJ38" s="11">
        <f>AG38/2</f>
        <v>3</v>
      </c>
      <c r="AK38" s="11">
        <f>AD38*AH38</f>
        <v>3.9375</v>
      </c>
      <c r="AL38" s="11">
        <f>AH38/2</f>
        <v>0.375</v>
      </c>
      <c r="AM38" s="11">
        <f>(AI38*AJ38+AK38*AL38)/(AI38+AK38)</f>
        <v>1.775</v>
      </c>
      <c r="AN38" s="11"/>
      <c r="AO38" s="11">
        <f>AG38-AM38</f>
        <v>4.225</v>
      </c>
      <c r="AP38" s="8">
        <f>AE38*AH38</f>
        <v>4.5</v>
      </c>
      <c r="AQ38" s="11">
        <f>AE38/2</f>
        <v>3</v>
      </c>
      <c r="AR38" s="11">
        <f>AF38*AH38</f>
        <v>3.9375</v>
      </c>
      <c r="AS38" s="11">
        <f>AH38/2</f>
        <v>0.375</v>
      </c>
      <c r="AT38" s="11">
        <f>(AP38*AQ38+AR38*AS38)/(AP38+AR38)</f>
        <v>1.775</v>
      </c>
      <c r="AU38" s="11"/>
      <c r="AV38" s="11">
        <f>AE38-AT38</f>
        <v>4.225</v>
      </c>
      <c r="AX38" s="11">
        <f>-(AD38*AE38*AF38*AG38*AH38)/(4*(AE38+AF38))</f>
        <v>-16.5375</v>
      </c>
      <c r="AY38" s="11" t="str">
        <f>IF(AE38=AG38,"N/A",(2*AX38)/(BE38-BD38))</f>
        <v>N/A</v>
      </c>
      <c r="AZ38" s="11">
        <f>IF(AE38=AG38,PI()/4,(1/2)*ATAN(AY38))</f>
        <v>0.7853981633974483</v>
      </c>
      <c r="BA38" s="11">
        <f>IF(AE38=AG38,45,(1/2)*ATAN(AY38)*(180/PI()))</f>
        <v>45</v>
      </c>
      <c r="BB38" s="11">
        <f>IF(AE38=AG38,1,TAN(BA38/(180/PI())))</f>
        <v>1</v>
      </c>
      <c r="BD38" s="11">
        <f>(1/3)*(AH38*(AG38-AM38)^3+AE38*AM38^3-AD38*(AM38-AH38)^3)</f>
        <v>28.154882812499995</v>
      </c>
      <c r="BE38" s="11">
        <f>(1/3)*(AH38*(AE38-AT38)^3+AG38*AT38^3-AF38*(AT38-AH38)^3)</f>
        <v>28.154882812499995</v>
      </c>
      <c r="BF38" s="11">
        <f>BD38*(SIN(AZ38))^2+BE38*(COS(AZ38))^2+AX38*SIN(2*AZ38)</f>
        <v>11.617382812499994</v>
      </c>
      <c r="BG38" s="11">
        <f>BD38*COS(AZ38)^2+BE38*SIN(AZ38)^2-AX38*SIN(2*AZ38)</f>
        <v>44.6923828125</v>
      </c>
      <c r="BH38" s="11"/>
      <c r="BI38" s="8">
        <f>SQRT(BD38/H38)</f>
        <v>1.8267115262131566</v>
      </c>
      <c r="BJ38" s="11">
        <f>SQRT(BE38/H38)</f>
        <v>1.8267115262131566</v>
      </c>
      <c r="BK38" s="11">
        <f>SQRT(BF38/H38)</f>
        <v>1.1734031702701333</v>
      </c>
      <c r="BL38" s="11">
        <f>SQRT(BG38/H38)</f>
        <v>2.301494079940246</v>
      </c>
      <c r="BM38" s="11"/>
      <c r="BN38" s="8">
        <f>BD38/(AG38-AM38)</f>
        <v>6.663877588757396</v>
      </c>
      <c r="BO38" s="11">
        <f>BE38/(AE38-AT38)</f>
        <v>6.663877588757396</v>
      </c>
      <c r="BP38" s="11"/>
      <c r="BQ38" s="8">
        <f>DF38</f>
        <v>2.2627416997969556</v>
      </c>
      <c r="BR38" s="11">
        <f>DG38</f>
        <v>2.5102290732122436</v>
      </c>
      <c r="BS38" s="11">
        <f>DH38</f>
        <v>2.2627416997969556</v>
      </c>
      <c r="BT38" s="11">
        <f>LARGE(BQ38:BS38,1)</f>
        <v>2.5102290732122436</v>
      </c>
      <c r="BU38" s="11">
        <f>BF38/BT38</f>
        <v>4.628016995131714</v>
      </c>
      <c r="BV38" s="11"/>
      <c r="BW38" s="8">
        <f>DI38</f>
        <v>4.242640687119285</v>
      </c>
      <c r="BX38" s="11">
        <f>DJ38</f>
        <v>4.242640687119285</v>
      </c>
      <c r="BY38" s="11">
        <f>LARGE(BW38:BX38,1)</f>
        <v>4.242640687119285</v>
      </c>
      <c r="BZ38" s="11">
        <f>BG38/BY38</f>
        <v>10.534095651367952</v>
      </c>
      <c r="CA38" s="11"/>
      <c r="CC38" s="11"/>
      <c r="CD38" s="11">
        <f>AZ38</f>
        <v>0.7853981633974483</v>
      </c>
      <c r="CE38" s="11">
        <f>CD38*(180/PI())</f>
        <v>45</v>
      </c>
      <c r="CF38" s="11">
        <f>(PI()/2)-CD38</f>
        <v>0.7853981633974483</v>
      </c>
      <c r="CG38" s="11">
        <f>CF38*(180/PI())</f>
        <v>45</v>
      </c>
      <c r="CH38" s="2" t="s">
        <v>13</v>
      </c>
      <c r="CI38" s="11">
        <f>CD38-(CK38+CN38)</f>
        <v>0.2380052754659916</v>
      </c>
      <c r="CJ38" s="11">
        <f>CI38*(180/PI())</f>
        <v>13.636697786049876</v>
      </c>
      <c r="CK38" s="11">
        <f>ACOS((DD38^2+DC38^2-AH38^2)/(2*DD38*DC38))</f>
        <v>0.15972330955745817</v>
      </c>
      <c r="CL38" s="11">
        <f>CK38*(180/PI())</f>
        <v>9.151471527503919</v>
      </c>
      <c r="CM38" s="2" t="s">
        <v>13</v>
      </c>
      <c r="CN38" s="11">
        <f>ACOS((AT38^2+DD38^2-(AG38-AM38)^2)/(2*AT38*DD38))-CF38</f>
        <v>0.3876695783739985</v>
      </c>
      <c r="CO38" s="11">
        <f>CN38*(180/PI())</f>
        <v>22.211830686446206</v>
      </c>
      <c r="CP38" s="11">
        <f>ATAN(AT38/AM38)</f>
        <v>0.7853981633974483</v>
      </c>
      <c r="CQ38" s="11">
        <f>CP38*(180/PI())</f>
        <v>45</v>
      </c>
      <c r="CR38" s="11">
        <f>ACOS((DB38^2+DA38^2-AH38^2)/(2*DB38*DA38))</f>
        <v>0.15972330955745817</v>
      </c>
      <c r="CS38" s="11">
        <f>CR38*(180/PI())</f>
        <v>9.151471527503919</v>
      </c>
      <c r="CT38" s="2" t="s">
        <v>13</v>
      </c>
      <c r="CU38" s="11">
        <f>ACOS((DA38^2+AM38^2-(AE38-AT38)^2)/(2*DA38*AM38))-CD38</f>
        <v>0.3876695783739985</v>
      </c>
      <c r="CV38" s="11">
        <f>CU38*(180/PI())</f>
        <v>22.211830686446206</v>
      </c>
      <c r="CW38" s="2" t="s">
        <v>13</v>
      </c>
      <c r="CX38" s="11">
        <f>((PI()/2)-CD38)-(CU38+CR38)</f>
        <v>0.2380052754659916</v>
      </c>
      <c r="CY38" s="11">
        <f>CX38*(180/PI())</f>
        <v>13.636697786049876</v>
      </c>
      <c r="DA38" s="11">
        <f>SQRT(AM38^2+(AE38-AT38)^2)</f>
        <v>4.582712079107742</v>
      </c>
      <c r="DB38" s="11">
        <f>SQRT((AM38-AH38)^2+(AE38-AT38)^2)</f>
        <v>4.347556785138061</v>
      </c>
      <c r="DC38" s="11">
        <f>SQRT((AG38-AM38)^2+(AT38-AH38)^2)</f>
        <v>4.347556785138061</v>
      </c>
      <c r="DD38" s="11">
        <f>SQRT((AG38-AM38)^2+AT38^2)</f>
        <v>4.582712079107742</v>
      </c>
      <c r="DE38" s="11">
        <f>SQRT(AM38^2+AT38^2)</f>
        <v>2.5102290732122436</v>
      </c>
      <c r="DF38" s="11">
        <f>DC38*SIN(CK38+CN38)</f>
        <v>2.2627416997969556</v>
      </c>
      <c r="DG38" s="11">
        <f>DE38*SIN(CP38+CD38)</f>
        <v>2.5102290732122436</v>
      </c>
      <c r="DH38" s="11">
        <f>DB38*SIN(CU38+CR38)</f>
        <v>2.2627416997969556</v>
      </c>
      <c r="DI38" s="11">
        <f>DD38*SIN(CF38+CI38+CK38)</f>
        <v>4.242640687119285</v>
      </c>
      <c r="DJ38" s="11">
        <f>DA38*SIN(CR38+CX38+CD38)</f>
        <v>4.242640687119285</v>
      </c>
      <c r="DK38" s="11"/>
      <c r="DL38" s="11"/>
      <c r="DM38" s="11"/>
      <c r="DN38" s="11"/>
      <c r="DO38" s="11"/>
      <c r="DP38" s="11"/>
      <c r="DQ38" s="11"/>
      <c r="DR38" s="11"/>
    </row>
    <row r="39" spans="1:122" ht="15">
      <c r="A39" s="5">
        <v>39</v>
      </c>
      <c r="B39" s="14" t="s">
        <v>116</v>
      </c>
      <c r="C39" s="15" t="s">
        <v>148</v>
      </c>
      <c r="D39" s="13">
        <v>6</v>
      </c>
      <c r="E39" s="13">
        <v>6</v>
      </c>
      <c r="F39" s="12">
        <v>0.625</v>
      </c>
      <c r="G39" s="8">
        <f>H39*490/144</f>
        <v>24.19162326388889</v>
      </c>
      <c r="H39" s="16">
        <f>AH39*(AD39+AG39)</f>
        <v>7.109375</v>
      </c>
      <c r="I39" s="8">
        <f>BD39</f>
        <v>24.157742790250115</v>
      </c>
      <c r="J39" s="11">
        <f>BN39</f>
        <v>5.6576602063059624</v>
      </c>
      <c r="K39" s="11">
        <f>BI39</f>
        <v>1.8433697872902555</v>
      </c>
      <c r="L39" s="11">
        <f>AM39</f>
        <v>1.7300824175824177</v>
      </c>
      <c r="M39" s="11">
        <f>AO39</f>
        <v>4.269917582417582</v>
      </c>
      <c r="N39" s="8">
        <f>BE39</f>
        <v>24.157742790250115</v>
      </c>
      <c r="O39" s="11">
        <f>BO39</f>
        <v>5.6576602063059624</v>
      </c>
      <c r="P39" s="11">
        <f>BJ39</f>
        <v>1.8433697872902555</v>
      </c>
      <c r="Q39" s="11">
        <f>AT39</f>
        <v>1.7300824175824177</v>
      </c>
      <c r="R39" s="11">
        <f>AV39</f>
        <v>4.269917582417582</v>
      </c>
      <c r="S39" s="8">
        <f>BF39</f>
        <v>9.871169988052312</v>
      </c>
      <c r="T39" s="11">
        <f>BU39</f>
        <v>4.034473251598379</v>
      </c>
      <c r="U39" s="11">
        <f>BK39</f>
        <v>1.1783345289244942</v>
      </c>
      <c r="V39" s="11">
        <f>BT39</f>
        <v>2.4467060189682877</v>
      </c>
      <c r="W39" s="8">
        <f>BG39</f>
        <v>38.44431559244792</v>
      </c>
      <c r="X39" s="11">
        <f>BZ39</f>
        <v>9.061412084498551</v>
      </c>
      <c r="Y39" s="11">
        <f>BL39</f>
        <v>2.3254143895945374</v>
      </c>
      <c r="Z39" s="11">
        <f>BY39</f>
        <v>4.242640687119285</v>
      </c>
      <c r="AA39" s="11">
        <f>BA39</f>
        <v>45</v>
      </c>
      <c r="AB39" s="11">
        <f>BB39</f>
        <v>1</v>
      </c>
      <c r="AD39" s="8">
        <f>AE39-AH39</f>
        <v>5.375</v>
      </c>
      <c r="AE39" s="11">
        <f>E39</f>
        <v>6</v>
      </c>
      <c r="AF39" s="11">
        <f>AG39-AH39</f>
        <v>5.375</v>
      </c>
      <c r="AG39" s="11">
        <f>D39</f>
        <v>6</v>
      </c>
      <c r="AH39" s="11">
        <f>F39</f>
        <v>0.625</v>
      </c>
      <c r="AI39" s="8">
        <f>AG39*AH39</f>
        <v>3.75</v>
      </c>
      <c r="AJ39" s="11">
        <f>AG39/2</f>
        <v>3</v>
      </c>
      <c r="AK39" s="11">
        <f>AD39*AH39</f>
        <v>3.359375</v>
      </c>
      <c r="AL39" s="11">
        <f>AH39/2</f>
        <v>0.3125</v>
      </c>
      <c r="AM39" s="11">
        <f>(AI39*AJ39+AK39*AL39)/(AI39+AK39)</f>
        <v>1.7300824175824177</v>
      </c>
      <c r="AN39" s="11"/>
      <c r="AO39" s="11">
        <f>AG39-AM39</f>
        <v>4.269917582417582</v>
      </c>
      <c r="AP39" s="8">
        <f>AE39*AH39</f>
        <v>3.75</v>
      </c>
      <c r="AQ39" s="11">
        <f>AE39/2</f>
        <v>3</v>
      </c>
      <c r="AR39" s="11">
        <f>AF39*AH39</f>
        <v>3.359375</v>
      </c>
      <c r="AS39" s="11">
        <f>AH39/2</f>
        <v>0.3125</v>
      </c>
      <c r="AT39" s="11">
        <f>(AP39*AQ39+AR39*AS39)/(AP39+AR39)</f>
        <v>1.7300824175824177</v>
      </c>
      <c r="AU39" s="11"/>
      <c r="AV39" s="11">
        <f>AE39-AT39</f>
        <v>4.269917582417582</v>
      </c>
      <c r="AX39" s="11">
        <f>-(AD39*AE39*AF39*AG39*AH39)/(4*(AE39+AF39))</f>
        <v>-14.286572802197803</v>
      </c>
      <c r="AY39" s="11" t="str">
        <f>IF(AE39=AG39,"N/A",(2*AX39)/(BE39-BD39))</f>
        <v>N/A</v>
      </c>
      <c r="AZ39" s="11">
        <f>IF(AE39=AG39,PI()/4,(1/2)*ATAN(AY39))</f>
        <v>0.7853981633974483</v>
      </c>
      <c r="BA39" s="11">
        <f>IF(AE39=AG39,45,(1/2)*ATAN(AY39)*(180/PI()))</f>
        <v>45</v>
      </c>
      <c r="BB39" s="11">
        <f>IF(AE39=AG39,1,TAN(BA39/(180/PI())))</f>
        <v>1</v>
      </c>
      <c r="BD39" s="11">
        <f>(1/3)*(AH39*(AG39-AM39)^3+AE39*AM39^3-AD39*(AM39-AH39)^3)</f>
        <v>24.157742790250115</v>
      </c>
      <c r="BE39" s="11">
        <f>(1/3)*(AH39*(AE39-AT39)^3+AG39*AT39^3-AF39*(AT39-AH39)^3)</f>
        <v>24.157742790250115</v>
      </c>
      <c r="BF39" s="11">
        <f>BD39*(SIN(AZ39))^2+BE39*(COS(AZ39))^2+AX39*SIN(2*AZ39)</f>
        <v>9.871169988052312</v>
      </c>
      <c r="BG39" s="11">
        <f>BD39*COS(AZ39)^2+BE39*SIN(AZ39)^2-AX39*SIN(2*AZ39)</f>
        <v>38.44431559244792</v>
      </c>
      <c r="BH39" s="11"/>
      <c r="BI39" s="8">
        <f>SQRT(BD39/H39)</f>
        <v>1.8433697872902555</v>
      </c>
      <c r="BJ39" s="11">
        <f>SQRT(BE39/H39)</f>
        <v>1.8433697872902555</v>
      </c>
      <c r="BK39" s="11">
        <f>SQRT(BF39/H39)</f>
        <v>1.1783345289244942</v>
      </c>
      <c r="BL39" s="11">
        <f>SQRT(BG39/H39)</f>
        <v>2.3254143895945374</v>
      </c>
      <c r="BM39" s="11"/>
      <c r="BN39" s="8">
        <f>BD39/(AG39-AM39)</f>
        <v>5.6576602063059624</v>
      </c>
      <c r="BO39" s="11">
        <f>BE39/(AE39-AT39)</f>
        <v>5.6576602063059624</v>
      </c>
      <c r="BP39" s="11"/>
      <c r="BQ39" s="8">
        <f>DF39</f>
        <v>2.2378764063925902</v>
      </c>
      <c r="BR39" s="11">
        <f>DG39</f>
        <v>2.4467060189682877</v>
      </c>
      <c r="BS39" s="11">
        <f>DH39</f>
        <v>2.2378764063925902</v>
      </c>
      <c r="BT39" s="11">
        <f>LARGE(BQ39:BS39,1)</f>
        <v>2.4467060189682877</v>
      </c>
      <c r="BU39" s="11">
        <f>BF39/BT39</f>
        <v>4.034473251598379</v>
      </c>
      <c r="BV39" s="11"/>
      <c r="BW39" s="8">
        <f>DI39</f>
        <v>4.242640687119285</v>
      </c>
      <c r="BX39" s="11">
        <f>DJ39</f>
        <v>4.242640687119285</v>
      </c>
      <c r="BY39" s="11">
        <f>LARGE(BW39:BX39,1)</f>
        <v>4.242640687119285</v>
      </c>
      <c r="BZ39" s="11">
        <f>BG39/BY39</f>
        <v>9.061412084498551</v>
      </c>
      <c r="CA39" s="11"/>
      <c r="CC39" s="11"/>
      <c r="CD39" s="11">
        <f>AZ39</f>
        <v>0.7853981633974483</v>
      </c>
      <c r="CE39" s="11">
        <f>CD39*(180/PI())</f>
        <v>45</v>
      </c>
      <c r="CF39" s="11">
        <f>(PI()/2)-CD39</f>
        <v>0.7853981633974483</v>
      </c>
      <c r="CG39" s="11">
        <f>CF39*(180/PI())</f>
        <v>45</v>
      </c>
      <c r="CH39" s="2" t="s">
        <v>13</v>
      </c>
      <c r="CI39" s="11">
        <f>CD39-(CK39+CN39)</f>
        <v>0.2532498043406535</v>
      </c>
      <c r="CJ39" s="11">
        <f>CI39*(180/PI())</f>
        <v>14.51014495123332</v>
      </c>
      <c r="CK39" s="11">
        <f>ACOS((DD39^2+DC39^2-AH39^2)/(2*DD39*DC39))</f>
        <v>0.13171353741848124</v>
      </c>
      <c r="CL39" s="11">
        <f>CK39*(180/PI())</f>
        <v>7.54662979881742</v>
      </c>
      <c r="CM39" s="2" t="s">
        <v>13</v>
      </c>
      <c r="CN39" s="11">
        <f>ACOS((AT39^2+DD39^2-(AG39-AM39)^2)/(2*AT39*DD39))-CF39</f>
        <v>0.40043482163831357</v>
      </c>
      <c r="CO39" s="11">
        <f>CN39*(180/PI())</f>
        <v>22.94322524994926</v>
      </c>
      <c r="CP39" s="11">
        <f>ATAN(AT39/AM39)</f>
        <v>0.7853981633974483</v>
      </c>
      <c r="CQ39" s="11">
        <f>CP39*(180/PI())</f>
        <v>45</v>
      </c>
      <c r="CR39" s="11">
        <f>ACOS((DB39^2+DA39^2-AH39^2)/(2*DB39*DA39))</f>
        <v>0.13171353741848124</v>
      </c>
      <c r="CS39" s="11">
        <f>CR39*(180/PI())</f>
        <v>7.54662979881742</v>
      </c>
      <c r="CT39" s="2" t="s">
        <v>13</v>
      </c>
      <c r="CU39" s="11">
        <f>ACOS((DA39^2+AM39^2-(AE39-AT39)^2)/(2*DA39*AM39))-CD39</f>
        <v>0.40043482163831357</v>
      </c>
      <c r="CV39" s="11">
        <f>CU39*(180/PI())</f>
        <v>22.94322524994926</v>
      </c>
      <c r="CW39" s="2" t="s">
        <v>13</v>
      </c>
      <c r="CX39" s="11">
        <f>((PI()/2)-CD39)-(CU39+CR39)</f>
        <v>0.2532498043406535</v>
      </c>
      <c r="CY39" s="11">
        <f>CX39*(180/PI())</f>
        <v>14.51014495123332</v>
      </c>
      <c r="DA39" s="11">
        <f>SQRT(AM39^2+(AE39-AT39)^2)</f>
        <v>4.6071011853731445</v>
      </c>
      <c r="DB39" s="11">
        <f>SQRT((AM39-AH39)^2+(AE39-AT39)^2)</f>
        <v>4.410601241360253</v>
      </c>
      <c r="DC39" s="11">
        <f>SQRT((AG39-AM39)^2+(AT39-AH39)^2)</f>
        <v>4.410601241360253</v>
      </c>
      <c r="DD39" s="11">
        <f>SQRT((AG39-AM39)^2+AT39^2)</f>
        <v>4.6071011853731445</v>
      </c>
      <c r="DE39" s="11">
        <f>SQRT(AM39^2+AT39^2)</f>
        <v>2.4467060189682877</v>
      </c>
      <c r="DF39" s="11">
        <f>DC39*SIN(CK39+CN39)</f>
        <v>2.2378764063925902</v>
      </c>
      <c r="DG39" s="11">
        <f>DE39*SIN(CP39+CD39)</f>
        <v>2.4467060189682877</v>
      </c>
      <c r="DH39" s="11">
        <f>DB39*SIN(CU39+CR39)</f>
        <v>2.2378764063925902</v>
      </c>
      <c r="DI39" s="11">
        <f>DD39*SIN(CF39+CI39+CK39)</f>
        <v>4.242640687119285</v>
      </c>
      <c r="DJ39" s="11">
        <f>DA39*SIN(CR39+CX39+CD39)</f>
        <v>4.242640687119285</v>
      </c>
      <c r="DK39" s="11"/>
      <c r="DL39" s="11"/>
      <c r="DM39" s="11"/>
      <c r="DN39" s="11"/>
      <c r="DO39" s="11"/>
      <c r="DP39" s="11"/>
      <c r="DQ39" s="11"/>
      <c r="DR39" s="11"/>
    </row>
    <row r="40" spans="1:122" ht="15">
      <c r="A40" s="1">
        <v>40</v>
      </c>
      <c r="B40" s="14" t="s">
        <v>116</v>
      </c>
      <c r="C40" s="15" t="s">
        <v>149</v>
      </c>
      <c r="D40" s="13">
        <v>6</v>
      </c>
      <c r="E40" s="13">
        <v>6</v>
      </c>
      <c r="F40" s="12">
        <v>0.5625</v>
      </c>
      <c r="G40" s="8">
        <f>H40*490/144</f>
        <v>21.89208984375</v>
      </c>
      <c r="H40" s="16">
        <f>AH40*(AD40+AG40)</f>
        <v>6.43359375</v>
      </c>
      <c r="I40" s="8">
        <f>BD40</f>
        <v>22.06553180882188</v>
      </c>
      <c r="J40" s="11">
        <f>BN40</f>
        <v>5.140460447645341</v>
      </c>
      <c r="K40" s="11">
        <f>BI40</f>
        <v>1.8519547989756495</v>
      </c>
      <c r="L40" s="11">
        <f>AM40</f>
        <v>1.7074795081967213</v>
      </c>
      <c r="M40" s="11">
        <f>AO40</f>
        <v>4.292520491803279</v>
      </c>
      <c r="N40" s="8">
        <f>BE40</f>
        <v>22.06553180882188</v>
      </c>
      <c r="O40" s="11">
        <f>BO40</f>
        <v>5.140460447645341</v>
      </c>
      <c r="P40" s="11">
        <f>BJ40</f>
        <v>1.8519547989756495</v>
      </c>
      <c r="Q40" s="11">
        <f>AT40</f>
        <v>1.7074795081967213</v>
      </c>
      <c r="R40" s="11">
        <f>AV40</f>
        <v>4.292520491803279</v>
      </c>
      <c r="S40" s="8">
        <f>BF40</f>
        <v>8.978761829313683</v>
      </c>
      <c r="T40" s="11">
        <f>BU40</f>
        <v>3.7183130723904205</v>
      </c>
      <c r="U40" s="11">
        <f>BK40</f>
        <v>1.1813576797049556</v>
      </c>
      <c r="V40" s="11">
        <f>BT40</f>
        <v>2.4147406779659457</v>
      </c>
      <c r="W40" s="8">
        <f>BG40</f>
        <v>35.15230178833008</v>
      </c>
      <c r="X40" s="11">
        <f>BZ40</f>
        <v>8.285476989614734</v>
      </c>
      <c r="Y40" s="11">
        <f>BL40</f>
        <v>2.337491644370093</v>
      </c>
      <c r="Z40" s="11">
        <f>BY40</f>
        <v>4.242640687119285</v>
      </c>
      <c r="AA40" s="11">
        <f>BA40</f>
        <v>45</v>
      </c>
      <c r="AB40" s="11">
        <f>BB40</f>
        <v>1</v>
      </c>
      <c r="AD40" s="8">
        <f>AE40-AH40</f>
        <v>5.4375</v>
      </c>
      <c r="AE40" s="11">
        <f>E40</f>
        <v>6</v>
      </c>
      <c r="AF40" s="11">
        <f>AG40-AH40</f>
        <v>5.4375</v>
      </c>
      <c r="AG40" s="11">
        <f>D40</f>
        <v>6</v>
      </c>
      <c r="AH40" s="11">
        <f>F40</f>
        <v>0.5625</v>
      </c>
      <c r="AI40" s="8">
        <f>AG40*AH40</f>
        <v>3.375</v>
      </c>
      <c r="AJ40" s="11">
        <f>AG40/2</f>
        <v>3</v>
      </c>
      <c r="AK40" s="11">
        <f>AD40*AH40</f>
        <v>3.05859375</v>
      </c>
      <c r="AL40" s="11">
        <f>AH40/2</f>
        <v>0.28125</v>
      </c>
      <c r="AM40" s="11">
        <f>(AI40*AJ40+AK40*AL40)/(AI40+AK40)</f>
        <v>1.7074795081967213</v>
      </c>
      <c r="AN40" s="11"/>
      <c r="AO40" s="11">
        <f>AG40-AM40</f>
        <v>4.292520491803279</v>
      </c>
      <c r="AP40" s="8">
        <f>AE40*AH40</f>
        <v>3.375</v>
      </c>
      <c r="AQ40" s="11">
        <f>AE40/2</f>
        <v>3</v>
      </c>
      <c r="AR40" s="11">
        <f>AF40*AH40</f>
        <v>3.05859375</v>
      </c>
      <c r="AS40" s="11">
        <f>AH40/2</f>
        <v>0.28125</v>
      </c>
      <c r="AT40" s="11">
        <f>(AP40*AQ40+AR40*AS40)/(AP40+AR40)</f>
        <v>1.7074795081967213</v>
      </c>
      <c r="AU40" s="11"/>
      <c r="AV40" s="11">
        <f>AE40-AT40</f>
        <v>4.292520491803279</v>
      </c>
      <c r="AX40" s="11">
        <f>-(AD40*AE40*AF40*AG40*AH40)/(4*(AE40+AF40))</f>
        <v>-13.086769979508198</v>
      </c>
      <c r="AY40" s="11" t="str">
        <f>IF(AE40=AG40,"N/A",(2*AX40)/(BE40-BD40))</f>
        <v>N/A</v>
      </c>
      <c r="AZ40" s="11">
        <f>IF(AE40=AG40,PI()/4,(1/2)*ATAN(AY40))</f>
        <v>0.7853981633974483</v>
      </c>
      <c r="BA40" s="11">
        <f>IF(AE40=AG40,45,(1/2)*ATAN(AY40)*(180/PI()))</f>
        <v>45</v>
      </c>
      <c r="BB40" s="11">
        <f>IF(AE40=AG40,1,TAN(BA40/(180/PI())))</f>
        <v>1</v>
      </c>
      <c r="BD40" s="11">
        <f>(1/3)*(AH40*(AG40-AM40)^3+AE40*AM40^3-AD40*(AM40-AH40)^3)</f>
        <v>22.06553180882188</v>
      </c>
      <c r="BE40" s="11">
        <f>(1/3)*(AH40*(AE40-AT40)^3+AG40*AT40^3-AF40*(AT40-AH40)^3)</f>
        <v>22.06553180882188</v>
      </c>
      <c r="BF40" s="11">
        <f>BD40*(SIN(AZ40))^2+BE40*(COS(AZ40))^2+AX40*SIN(2*AZ40)</f>
        <v>8.978761829313683</v>
      </c>
      <c r="BG40" s="11">
        <f>BD40*COS(AZ40)^2+BE40*SIN(AZ40)^2-AX40*SIN(2*AZ40)</f>
        <v>35.15230178833008</v>
      </c>
      <c r="BH40" s="11"/>
      <c r="BI40" s="8">
        <f>SQRT(BD40/H40)</f>
        <v>1.8519547989756495</v>
      </c>
      <c r="BJ40" s="11">
        <f>SQRT(BE40/H40)</f>
        <v>1.8519547989756495</v>
      </c>
      <c r="BK40" s="11">
        <f>SQRT(BF40/H40)</f>
        <v>1.1813576797049556</v>
      </c>
      <c r="BL40" s="11">
        <f>SQRT(BG40/H40)</f>
        <v>2.337491644370093</v>
      </c>
      <c r="BM40" s="11"/>
      <c r="BN40" s="8">
        <f>BD40/(AG40-AM40)</f>
        <v>5.140460447645341</v>
      </c>
      <c r="BO40" s="11">
        <f>BE40/(AE40-AT40)</f>
        <v>5.140460447645341</v>
      </c>
      <c r="BP40" s="11"/>
      <c r="BQ40" s="8">
        <f>DF40</f>
        <v>2.225647573570774</v>
      </c>
      <c r="BR40" s="11">
        <f>DG40</f>
        <v>2.4147406779659457</v>
      </c>
      <c r="BS40" s="11">
        <f>DH40</f>
        <v>2.225647573570774</v>
      </c>
      <c r="BT40" s="11">
        <f>LARGE(BQ40:BS40,1)</f>
        <v>2.4147406779659457</v>
      </c>
      <c r="BU40" s="11">
        <f>BF40/BT40</f>
        <v>3.7183130723904205</v>
      </c>
      <c r="BV40" s="11"/>
      <c r="BW40" s="8">
        <f>DI40</f>
        <v>4.242640687119285</v>
      </c>
      <c r="BX40" s="11">
        <f>DJ40</f>
        <v>4.242640687119285</v>
      </c>
      <c r="BY40" s="11">
        <f>LARGE(BW40:BX40,1)</f>
        <v>4.242640687119285</v>
      </c>
      <c r="BZ40" s="11">
        <f>BG40/BY40</f>
        <v>8.285476989614734</v>
      </c>
      <c r="CA40" s="11"/>
      <c r="CC40" s="11"/>
      <c r="CD40" s="11">
        <f>AZ40</f>
        <v>0.7853981633974483</v>
      </c>
      <c r="CE40" s="11">
        <f>CD40*(180/PI())</f>
        <v>45</v>
      </c>
      <c r="CF40" s="11">
        <f>(PI()/2)-CD40</f>
        <v>0.7853981633974483</v>
      </c>
      <c r="CG40" s="11">
        <f>CF40*(180/PI())</f>
        <v>45</v>
      </c>
      <c r="CH40" s="2" t="s">
        <v>13</v>
      </c>
      <c r="CI40" s="11">
        <f>CD40-(CK40+CN40)</f>
        <v>0.260669244114929</v>
      </c>
      <c r="CJ40" s="11">
        <f>CI40*(180/PI())</f>
        <v>14.935247536650802</v>
      </c>
      <c r="CK40" s="11">
        <f>ACOS((DD40^2+DC40^2-AH40^2)/(2*DD40*DC40))</f>
        <v>0.11792201826951887</v>
      </c>
      <c r="CL40" s="11">
        <f>CK40*(180/PI())</f>
        <v>6.756433958508018</v>
      </c>
      <c r="CM40" s="2" t="s">
        <v>13</v>
      </c>
      <c r="CN40" s="11">
        <f>ACOS((AT40^2+DD40^2-(AG40-AM40)^2)/(2*AT40*DD40))-CF40</f>
        <v>0.40680690101300043</v>
      </c>
      <c r="CO40" s="11">
        <f>CN40*(180/PI())</f>
        <v>23.30831850484118</v>
      </c>
      <c r="CP40" s="11">
        <f>ATAN(AT40/AM40)</f>
        <v>0.7853981633974483</v>
      </c>
      <c r="CQ40" s="11">
        <f>CP40*(180/PI())</f>
        <v>45</v>
      </c>
      <c r="CR40" s="11">
        <f>ACOS((DB40^2+DA40^2-AH40^2)/(2*DB40*DA40))</f>
        <v>0.11792201826951887</v>
      </c>
      <c r="CS40" s="11">
        <f>CR40*(180/PI())</f>
        <v>6.756433958508018</v>
      </c>
      <c r="CT40" s="2" t="s">
        <v>13</v>
      </c>
      <c r="CU40" s="11">
        <f>ACOS((DA40^2+AM40^2-(AE40-AT40)^2)/(2*DA40*AM40))-CD40</f>
        <v>0.40680690101300043</v>
      </c>
      <c r="CV40" s="11">
        <f>CU40*(180/PI())</f>
        <v>23.30831850484118</v>
      </c>
      <c r="CW40" s="2" t="s">
        <v>13</v>
      </c>
      <c r="CX40" s="11">
        <f>((PI()/2)-CD40)-(CU40+CR40)</f>
        <v>0.260669244114929</v>
      </c>
      <c r="CY40" s="11">
        <f>CX40*(180/PI())</f>
        <v>14.935247536650802</v>
      </c>
      <c r="DA40" s="11">
        <f>SQRT(AM40^2+(AE40-AT40)^2)</f>
        <v>4.619655662867394</v>
      </c>
      <c r="DB40" s="11">
        <f>SQRT((AM40-AH40)^2+(AE40-AT40)^2)</f>
        <v>4.44260174298141</v>
      </c>
      <c r="DC40" s="11">
        <f>SQRT((AG40-AM40)^2+(AT40-AH40)^2)</f>
        <v>4.44260174298141</v>
      </c>
      <c r="DD40" s="11">
        <f>SQRT((AG40-AM40)^2+AT40^2)</f>
        <v>4.619655662867394</v>
      </c>
      <c r="DE40" s="11">
        <f>SQRT(AM40^2+AT40^2)</f>
        <v>2.4147406779659457</v>
      </c>
      <c r="DF40" s="11">
        <f>DC40*SIN(CK40+CN40)</f>
        <v>2.225647573570774</v>
      </c>
      <c r="DG40" s="11">
        <f>DE40*SIN(CP40+CD40)</f>
        <v>2.4147406779659457</v>
      </c>
      <c r="DH40" s="11">
        <f>DB40*SIN(CU40+CR40)</f>
        <v>2.225647573570774</v>
      </c>
      <c r="DI40" s="11">
        <f>DD40*SIN(CF40+CI40+CK40)</f>
        <v>4.242640687119285</v>
      </c>
      <c r="DJ40" s="11">
        <f>DA40*SIN(CR40+CX40+CD40)</f>
        <v>4.242640687119285</v>
      </c>
      <c r="DK40" s="11"/>
      <c r="DL40" s="11"/>
      <c r="DM40" s="11"/>
      <c r="DN40" s="11"/>
      <c r="DO40" s="11"/>
      <c r="DP40" s="11"/>
      <c r="DQ40" s="11"/>
      <c r="DR40" s="11"/>
    </row>
    <row r="41" spans="1:122" ht="15">
      <c r="A41" s="5">
        <v>41</v>
      </c>
      <c r="B41" s="14" t="s">
        <v>116</v>
      </c>
      <c r="C41" s="15" t="s">
        <v>150</v>
      </c>
      <c r="D41" s="13">
        <v>6</v>
      </c>
      <c r="E41" s="13">
        <v>6</v>
      </c>
      <c r="F41" s="12">
        <v>0.5</v>
      </c>
      <c r="G41" s="8">
        <f>H41*490/144</f>
        <v>19.56597222222222</v>
      </c>
      <c r="H41" s="16">
        <f>AH41*(AD41+AG41)</f>
        <v>5.75</v>
      </c>
      <c r="I41" s="8">
        <f>BD41</f>
        <v>19.907835144927535</v>
      </c>
      <c r="J41" s="11">
        <f>BN41</f>
        <v>4.613402602854744</v>
      </c>
      <c r="K41" s="11">
        <f>BI41</f>
        <v>1.8607074458704764</v>
      </c>
      <c r="L41" s="11">
        <f>AM41</f>
        <v>1.684782608695652</v>
      </c>
      <c r="M41" s="11">
        <f>AO41</f>
        <v>4.315217391304348</v>
      </c>
      <c r="N41" s="8">
        <f>BE41</f>
        <v>19.907835144927535</v>
      </c>
      <c r="O41" s="11">
        <f>BO41</f>
        <v>4.613402602854744</v>
      </c>
      <c r="P41" s="11">
        <f>BJ41</f>
        <v>1.8607074458704764</v>
      </c>
      <c r="Q41" s="11">
        <f>AT41</f>
        <v>1.684782608695652</v>
      </c>
      <c r="R41" s="11">
        <f>AV41</f>
        <v>4.315217391304348</v>
      </c>
      <c r="S41" s="8">
        <f>BF41</f>
        <v>8.070878623188404</v>
      </c>
      <c r="T41" s="11">
        <f>BU41</f>
        <v>3.3873646220792657</v>
      </c>
      <c r="U41" s="11">
        <f>BK41</f>
        <v>1.1847493679687409</v>
      </c>
      <c r="V41" s="11">
        <f>BT41</f>
        <v>2.3826424148677146</v>
      </c>
      <c r="W41" s="8">
        <f>BG41</f>
        <v>31.744791666666664</v>
      </c>
      <c r="X41" s="11">
        <f>BZ41</f>
        <v>7.482319151618068</v>
      </c>
      <c r="Y41" s="11">
        <f>BL41</f>
        <v>2.3496453633119474</v>
      </c>
      <c r="Z41" s="11">
        <f>BY41</f>
        <v>4.242640687119285</v>
      </c>
      <c r="AA41" s="11">
        <f>BA41</f>
        <v>45</v>
      </c>
      <c r="AB41" s="11">
        <f>BB41</f>
        <v>1</v>
      </c>
      <c r="AD41" s="8">
        <f>AE41-AH41</f>
        <v>5.5</v>
      </c>
      <c r="AE41" s="11">
        <f>E41</f>
        <v>6</v>
      </c>
      <c r="AF41" s="11">
        <f>AG41-AH41</f>
        <v>5.5</v>
      </c>
      <c r="AG41" s="11">
        <f>D41</f>
        <v>6</v>
      </c>
      <c r="AH41" s="11">
        <f>F41</f>
        <v>0.5</v>
      </c>
      <c r="AI41" s="8">
        <f>AG41*AH41</f>
        <v>3</v>
      </c>
      <c r="AJ41" s="11">
        <f>AG41/2</f>
        <v>3</v>
      </c>
      <c r="AK41" s="11">
        <f>AD41*AH41</f>
        <v>2.75</v>
      </c>
      <c r="AL41" s="11">
        <f>AH41/2</f>
        <v>0.25</v>
      </c>
      <c r="AM41" s="11">
        <f>(AI41*AJ41+AK41*AL41)/(AI41+AK41)</f>
        <v>1.684782608695652</v>
      </c>
      <c r="AN41" s="11"/>
      <c r="AO41" s="11">
        <f>AG41-AM41</f>
        <v>4.315217391304348</v>
      </c>
      <c r="AP41" s="8">
        <f>AE41*AH41</f>
        <v>3</v>
      </c>
      <c r="AQ41" s="11">
        <f>AE41/2</f>
        <v>3</v>
      </c>
      <c r="AR41" s="11">
        <f>AF41*AH41</f>
        <v>2.75</v>
      </c>
      <c r="AS41" s="11">
        <f>AH41/2</f>
        <v>0.25</v>
      </c>
      <c r="AT41" s="11">
        <f>(AP41*AQ41+AR41*AS41)/(AP41+AR41)</f>
        <v>1.684782608695652</v>
      </c>
      <c r="AU41" s="11"/>
      <c r="AV41" s="11">
        <f>AE41-AT41</f>
        <v>4.315217391304348</v>
      </c>
      <c r="AX41" s="11">
        <f>-(AD41*AE41*AF41*AG41*AH41)/(4*(AE41+AF41))</f>
        <v>-11.83695652173913</v>
      </c>
      <c r="AY41" s="11" t="str">
        <f>IF(AE41=AG41,"N/A",(2*AX41)/(BE41-BD41))</f>
        <v>N/A</v>
      </c>
      <c r="AZ41" s="11">
        <f>IF(AE41=AG41,PI()/4,(1/2)*ATAN(AY41))</f>
        <v>0.7853981633974483</v>
      </c>
      <c r="BA41" s="11">
        <f>IF(AE41=AG41,45,(1/2)*ATAN(AY41)*(180/PI()))</f>
        <v>45</v>
      </c>
      <c r="BB41" s="11">
        <f>IF(AE41=AG41,1,TAN(BA41/(180/PI())))</f>
        <v>1</v>
      </c>
      <c r="BD41" s="11">
        <f>(1/3)*(AH41*(AG41-AM41)^3+AE41*AM41^3-AD41*(AM41-AH41)^3)</f>
        <v>19.907835144927535</v>
      </c>
      <c r="BE41" s="11">
        <f>(1/3)*(AH41*(AE41-AT41)^3+AG41*AT41^3-AF41*(AT41-AH41)^3)</f>
        <v>19.907835144927535</v>
      </c>
      <c r="BF41" s="11">
        <f>BD41*(SIN(AZ41))^2+BE41*(COS(AZ41))^2+AX41*SIN(2*AZ41)</f>
        <v>8.070878623188404</v>
      </c>
      <c r="BG41" s="11">
        <f>BD41*COS(AZ41)^2+BE41*SIN(AZ41)^2-AX41*SIN(2*AZ41)</f>
        <v>31.744791666666664</v>
      </c>
      <c r="BH41" s="11"/>
      <c r="BI41" s="8">
        <f>SQRT(BD41/H41)</f>
        <v>1.8607074458704764</v>
      </c>
      <c r="BJ41" s="11">
        <f>SQRT(BE41/H41)</f>
        <v>1.8607074458704764</v>
      </c>
      <c r="BK41" s="11">
        <f>SQRT(BF41/H41)</f>
        <v>1.1847493679687409</v>
      </c>
      <c r="BL41" s="11">
        <f>SQRT(BG41/H41)</f>
        <v>2.3496453633119474</v>
      </c>
      <c r="BM41" s="11"/>
      <c r="BN41" s="8">
        <f>BD41/(AG41-AM41)</f>
        <v>4.613402602854744</v>
      </c>
      <c r="BO41" s="11">
        <f>BE41/(AE41-AT41)</f>
        <v>4.613402602854744</v>
      </c>
      <c r="BP41" s="11"/>
      <c r="BQ41" s="8">
        <f>DF41</f>
        <v>2.213551662844849</v>
      </c>
      <c r="BR41" s="11">
        <f>DG41</f>
        <v>2.3826424148677146</v>
      </c>
      <c r="BS41" s="11">
        <f>DH41</f>
        <v>2.213551662844849</v>
      </c>
      <c r="BT41" s="11">
        <f>LARGE(BQ41:BS41,1)</f>
        <v>2.3826424148677146</v>
      </c>
      <c r="BU41" s="11">
        <f>BF41/BT41</f>
        <v>3.3873646220792657</v>
      </c>
      <c r="BV41" s="11"/>
      <c r="BW41" s="8">
        <f>DI41</f>
        <v>4.242640687119285</v>
      </c>
      <c r="BX41" s="11">
        <f>DJ41</f>
        <v>4.242640687119285</v>
      </c>
      <c r="BY41" s="11">
        <f>LARGE(BW41:BX41,1)</f>
        <v>4.242640687119285</v>
      </c>
      <c r="BZ41" s="11">
        <f>BG41/BY41</f>
        <v>7.482319151618068</v>
      </c>
      <c r="CA41" s="11"/>
      <c r="CC41" s="11"/>
      <c r="CD41" s="11">
        <f>AZ41</f>
        <v>0.7853981633974483</v>
      </c>
      <c r="CE41" s="11">
        <f>CD41*(180/PI())</f>
        <v>45</v>
      </c>
      <c r="CF41" s="11">
        <f>(PI()/2)-CD41</f>
        <v>0.7853981633974483</v>
      </c>
      <c r="CG41" s="11">
        <f>CF41*(180/PI())</f>
        <v>45</v>
      </c>
      <c r="CH41" s="2" t="s">
        <v>13</v>
      </c>
      <c r="CI41" s="11">
        <f>CD41-(CK41+CN41)</f>
        <v>0.26795635086679126</v>
      </c>
      <c r="CJ41" s="11">
        <f>CI41*(180/PI())</f>
        <v>15.352767998393798</v>
      </c>
      <c r="CK41" s="11">
        <f>ACOS((DD41^2+DC41^2-AH41^2)/(2*DD41*DC41))</f>
        <v>0.10427134827892415</v>
      </c>
      <c r="CL41" s="11">
        <f>CK41*(180/PI())</f>
        <v>5.974308180521054</v>
      </c>
      <c r="CM41" s="2" t="s">
        <v>13</v>
      </c>
      <c r="CN41" s="11">
        <f>ACOS((AT41^2+DD41^2-(AG41-AM41)^2)/(2*AT41*DD41))-CF41</f>
        <v>0.41317046425173287</v>
      </c>
      <c r="CO41" s="11">
        <f>CN41*(180/PI())</f>
        <v>23.67292382108515</v>
      </c>
      <c r="CP41" s="11">
        <f>ATAN(AT41/AM41)</f>
        <v>0.7853981633974483</v>
      </c>
      <c r="CQ41" s="11">
        <f>CP41*(180/PI())</f>
        <v>45</v>
      </c>
      <c r="CR41" s="11">
        <f>ACOS((DB41^2+DA41^2-AH41^2)/(2*DB41*DA41))</f>
        <v>0.10427134827892415</v>
      </c>
      <c r="CS41" s="11">
        <f>CR41*(180/PI())</f>
        <v>5.974308180521054</v>
      </c>
      <c r="CT41" s="2" t="s">
        <v>13</v>
      </c>
      <c r="CU41" s="11">
        <f>ACOS((DA41^2+AM41^2-(AE41-AT41)^2)/(2*DA41*AM41))-CD41</f>
        <v>0.41317046425173287</v>
      </c>
      <c r="CV41" s="11">
        <f>CU41*(180/PI())</f>
        <v>23.67292382108515</v>
      </c>
      <c r="CW41" s="2" t="s">
        <v>13</v>
      </c>
      <c r="CX41" s="11">
        <f>((PI()/2)-CD41)-(CU41+CR41)</f>
        <v>0.26795635086679126</v>
      </c>
      <c r="CY41" s="11">
        <f>CX41*(180/PI())</f>
        <v>15.352767998393798</v>
      </c>
      <c r="DA41" s="11">
        <f>SQRT(AM41^2+(AE41-AT41)^2)</f>
        <v>4.632450061552615</v>
      </c>
      <c r="DB41" s="11">
        <f>SQRT((AM41-AH41)^2+(AE41-AT41)^2)</f>
        <v>4.474909045341947</v>
      </c>
      <c r="DC41" s="11">
        <f>SQRT((AG41-AM41)^2+(AT41-AH41)^2)</f>
        <v>4.474909045341947</v>
      </c>
      <c r="DD41" s="11">
        <f>SQRT((AG41-AM41)^2+AT41^2)</f>
        <v>4.632450061552615</v>
      </c>
      <c r="DE41" s="11">
        <f>SQRT(AM41^2+AT41^2)</f>
        <v>2.3826424148677146</v>
      </c>
      <c r="DF41" s="11">
        <f>DC41*SIN(CK41+CN41)</f>
        <v>2.213551662844849</v>
      </c>
      <c r="DG41" s="11">
        <f>DE41*SIN(CP41+CD41)</f>
        <v>2.3826424148677146</v>
      </c>
      <c r="DH41" s="11">
        <f>DB41*SIN(CU41+CR41)</f>
        <v>2.213551662844849</v>
      </c>
      <c r="DI41" s="11">
        <f>DD41*SIN(CF41+CI41+CK41)</f>
        <v>4.242640687119285</v>
      </c>
      <c r="DJ41" s="11">
        <f>DA41*SIN(CR41+CX41+CD41)</f>
        <v>4.242640687119285</v>
      </c>
      <c r="DK41" s="11"/>
      <c r="DL41" s="11"/>
      <c r="DM41" s="11"/>
      <c r="DN41" s="11"/>
      <c r="DO41" s="11"/>
      <c r="DP41" s="11"/>
      <c r="DQ41" s="11"/>
      <c r="DR41" s="11"/>
    </row>
    <row r="42" spans="1:122" ht="15">
      <c r="A42" s="1">
        <v>42</v>
      </c>
      <c r="B42" s="14" t="s">
        <v>116</v>
      </c>
      <c r="C42" s="15" t="s">
        <v>151</v>
      </c>
      <c r="D42" s="13">
        <v>6</v>
      </c>
      <c r="E42" s="13">
        <v>6</v>
      </c>
      <c r="F42" s="12">
        <v>0.4375</v>
      </c>
      <c r="G42" s="8">
        <f>H42*490/144</f>
        <v>17.213270399305557</v>
      </c>
      <c r="H42" s="16">
        <f>AH42*(AD42+AG42)</f>
        <v>5.05859375</v>
      </c>
      <c r="I42" s="8">
        <f>BD42</f>
        <v>17.682311729912286</v>
      </c>
      <c r="J42" s="11">
        <f>BN42</f>
        <v>4.076137433942632</v>
      </c>
      <c r="K42" s="11">
        <f>BI42</f>
        <v>1.8696254870069722</v>
      </c>
      <c r="L42" s="11">
        <f>AM42</f>
        <v>1.6619932432432432</v>
      </c>
      <c r="M42" s="11">
        <f>AO42</f>
        <v>4.338006756756757</v>
      </c>
      <c r="N42" s="8">
        <f>BE42</f>
        <v>17.682311729912286</v>
      </c>
      <c r="O42" s="11">
        <f>BO42</f>
        <v>4.076137433942632</v>
      </c>
      <c r="P42" s="11">
        <f>BJ42</f>
        <v>1.8696254870069722</v>
      </c>
      <c r="Q42" s="11">
        <f>AT42</f>
        <v>1.6619932432432432</v>
      </c>
      <c r="R42" s="11">
        <f>AV42</f>
        <v>4.338006756756757</v>
      </c>
      <c r="S42" s="8">
        <f>BF42</f>
        <v>7.145508520452827</v>
      </c>
      <c r="T42" s="11">
        <f>BU42</f>
        <v>3.040107142661207</v>
      </c>
      <c r="U42" s="11">
        <f>BK42</f>
        <v>1.18850679531031</v>
      </c>
      <c r="V42" s="11">
        <f>BT42</f>
        <v>2.3504133851670406</v>
      </c>
      <c r="W42" s="8">
        <f>BG42</f>
        <v>28.219114939371742</v>
      </c>
      <c r="X42" s="11">
        <f>BZ42</f>
        <v>6.65130917757079</v>
      </c>
      <c r="Y42" s="11">
        <f>BL42</f>
        <v>2.3618743660138515</v>
      </c>
      <c r="Z42" s="11">
        <f>BY42</f>
        <v>4.242640687119285</v>
      </c>
      <c r="AA42" s="11">
        <f>BA42</f>
        <v>45</v>
      </c>
      <c r="AB42" s="11">
        <f>BB42</f>
        <v>1</v>
      </c>
      <c r="AD42" s="8">
        <f>AE42-AH42</f>
        <v>5.5625</v>
      </c>
      <c r="AE42" s="11">
        <f>E42</f>
        <v>6</v>
      </c>
      <c r="AF42" s="11">
        <f>AG42-AH42</f>
        <v>5.5625</v>
      </c>
      <c r="AG42" s="11">
        <f>D42</f>
        <v>6</v>
      </c>
      <c r="AH42" s="11">
        <f>F42</f>
        <v>0.4375</v>
      </c>
      <c r="AI42" s="8">
        <f>AG42*AH42</f>
        <v>2.625</v>
      </c>
      <c r="AJ42" s="11">
        <f>AG42/2</f>
        <v>3</v>
      </c>
      <c r="AK42" s="11">
        <f>AD42*AH42</f>
        <v>2.43359375</v>
      </c>
      <c r="AL42" s="11">
        <f>AH42/2</f>
        <v>0.21875</v>
      </c>
      <c r="AM42" s="11">
        <f>(AI42*AJ42+AK42*AL42)/(AI42+AK42)</f>
        <v>1.6619932432432432</v>
      </c>
      <c r="AN42" s="11"/>
      <c r="AO42" s="11">
        <f>AG42-AM42</f>
        <v>4.338006756756757</v>
      </c>
      <c r="AP42" s="8">
        <f>AE42*AH42</f>
        <v>2.625</v>
      </c>
      <c r="AQ42" s="11">
        <f>AE42/2</f>
        <v>3</v>
      </c>
      <c r="AR42" s="11">
        <f>AF42*AH42</f>
        <v>2.43359375</v>
      </c>
      <c r="AS42" s="11">
        <f>AH42/2</f>
        <v>0.21875</v>
      </c>
      <c r="AT42" s="11">
        <f>(AP42*AQ42+AR42*AS42)/(AP42+AR42)</f>
        <v>1.6619932432432432</v>
      </c>
      <c r="AU42" s="11"/>
      <c r="AV42" s="11">
        <f>AE42-AT42</f>
        <v>4.338006756756757</v>
      </c>
      <c r="AX42" s="11">
        <f>-(AD42*AE42*AF42*AG42*AH42)/(4*(AE42+AF42))</f>
        <v>-10.536803209459459</v>
      </c>
      <c r="AY42" s="11" t="str">
        <f>IF(AE42=AG42,"N/A",(2*AX42)/(BE42-BD42))</f>
        <v>N/A</v>
      </c>
      <c r="AZ42" s="11">
        <f>IF(AE42=AG42,PI()/4,(1/2)*ATAN(AY42))</f>
        <v>0.7853981633974483</v>
      </c>
      <c r="BA42" s="11">
        <f>IF(AE42=AG42,45,(1/2)*ATAN(AY42)*(180/PI()))</f>
        <v>45</v>
      </c>
      <c r="BB42" s="11">
        <f>IF(AE42=AG42,1,TAN(BA42/(180/PI())))</f>
        <v>1</v>
      </c>
      <c r="BD42" s="11">
        <f>(1/3)*(AH42*(AG42-AM42)^3+AE42*AM42^3-AD42*(AM42-AH42)^3)</f>
        <v>17.682311729912286</v>
      </c>
      <c r="BE42" s="11">
        <f>(1/3)*(AH42*(AE42-AT42)^3+AG42*AT42^3-AF42*(AT42-AH42)^3)</f>
        <v>17.682311729912286</v>
      </c>
      <c r="BF42" s="11">
        <f>BD42*(SIN(AZ42))^2+BE42*(COS(AZ42))^2+AX42*SIN(2*AZ42)</f>
        <v>7.145508520452827</v>
      </c>
      <c r="BG42" s="11">
        <f>BD42*COS(AZ42)^2+BE42*SIN(AZ42)^2-AX42*SIN(2*AZ42)</f>
        <v>28.219114939371742</v>
      </c>
      <c r="BH42" s="11"/>
      <c r="BI42" s="8">
        <f>SQRT(BD42/H42)</f>
        <v>1.8696254870069722</v>
      </c>
      <c r="BJ42" s="11">
        <f>SQRT(BE42/H42)</f>
        <v>1.8696254870069722</v>
      </c>
      <c r="BK42" s="11">
        <f>SQRT(BF42/H42)</f>
        <v>1.18850679531031</v>
      </c>
      <c r="BL42" s="11">
        <f>SQRT(BG42/H42)</f>
        <v>2.3618743660138515</v>
      </c>
      <c r="BM42" s="11"/>
      <c r="BN42" s="8">
        <f>BD42/(AG42-AM42)</f>
        <v>4.076137433942632</v>
      </c>
      <c r="BO42" s="11">
        <f>BE42/(AE42-AT42)</f>
        <v>4.076137433942632</v>
      </c>
      <c r="BP42" s="11"/>
      <c r="BQ42" s="8">
        <f>DF42</f>
        <v>2.2015865187213537</v>
      </c>
      <c r="BR42" s="11">
        <f>DG42</f>
        <v>2.3504133851670406</v>
      </c>
      <c r="BS42" s="11">
        <f>DH42</f>
        <v>2.2015865187213537</v>
      </c>
      <c r="BT42" s="11">
        <f>LARGE(BQ42:BS42,1)</f>
        <v>2.3504133851670406</v>
      </c>
      <c r="BU42" s="11">
        <f>BF42/BT42</f>
        <v>3.040107142661207</v>
      </c>
      <c r="BV42" s="11"/>
      <c r="BW42" s="8">
        <f>DI42</f>
        <v>4.242640687119285</v>
      </c>
      <c r="BX42" s="11">
        <f>DJ42</f>
        <v>4.242640687119285</v>
      </c>
      <c r="BY42" s="11">
        <f>LARGE(BW42:BX42,1)</f>
        <v>4.242640687119285</v>
      </c>
      <c r="BZ42" s="11">
        <f>BG42/BY42</f>
        <v>6.65130917757079</v>
      </c>
      <c r="CA42" s="11"/>
      <c r="CC42" s="11"/>
      <c r="CD42" s="11">
        <f>AZ42</f>
        <v>0.7853981633974483</v>
      </c>
      <c r="CE42" s="11">
        <f>CD42*(180/PI())</f>
        <v>45</v>
      </c>
      <c r="CF42" s="11">
        <f>(PI()/2)-CD42</f>
        <v>0.7853981633974483</v>
      </c>
      <c r="CG42" s="11">
        <f>CF42*(180/PI())</f>
        <v>45</v>
      </c>
      <c r="CH42" s="2" t="s">
        <v>13</v>
      </c>
      <c r="CI42" s="11">
        <f>CD42-(CK42+CN42)</f>
        <v>0.2751133006537827</v>
      </c>
      <c r="CJ42" s="11">
        <f>CI42*(180/PI())</f>
        <v>15.762831015375461</v>
      </c>
      <c r="CK42" s="11">
        <f>ACOS((DD42^2+DC42^2-AH42^2)/(2*DD42*DC42))</f>
        <v>0.09076043573691317</v>
      </c>
      <c r="CL42" s="11">
        <f>CK42*(180/PI())</f>
        <v>5.200189914493454</v>
      </c>
      <c r="CM42" s="2" t="s">
        <v>13</v>
      </c>
      <c r="CN42" s="11">
        <f>ACOS((AT42^2+DD42^2-(AG42-AM42)^2)/(2*AT42*DD42))-CF42</f>
        <v>0.4195244270067524</v>
      </c>
      <c r="CO42" s="11">
        <f>CN42*(180/PI())</f>
        <v>24.036979070131085</v>
      </c>
      <c r="CP42" s="11">
        <f>ATAN(AT42/AM42)</f>
        <v>0.7853981633974483</v>
      </c>
      <c r="CQ42" s="11">
        <f>CP42*(180/PI())</f>
        <v>45</v>
      </c>
      <c r="CR42" s="11">
        <f>ACOS((DB42^2+DA42^2-AH42^2)/(2*DB42*DA42))</f>
        <v>0.09076043573691317</v>
      </c>
      <c r="CS42" s="11">
        <f>CR42*(180/PI())</f>
        <v>5.200189914493454</v>
      </c>
      <c r="CT42" s="2" t="s">
        <v>13</v>
      </c>
      <c r="CU42" s="11">
        <f>ACOS((DA42^2+AM42^2-(AE42-AT42)^2)/(2*DA42*AM42))-CD42</f>
        <v>0.4195244270067524</v>
      </c>
      <c r="CV42" s="11">
        <f>CU42*(180/PI())</f>
        <v>24.036979070131085</v>
      </c>
      <c r="CW42" s="2" t="s">
        <v>13</v>
      </c>
      <c r="CX42" s="11">
        <f>((PI()/2)-CD42)-(CU42+CR42)</f>
        <v>0.2751133006537827</v>
      </c>
      <c r="CY42" s="11">
        <f>CX42*(180/PI())</f>
        <v>15.762831015375461</v>
      </c>
      <c r="DA42" s="11">
        <f>SQRT(AM42^2+(AE42-AT42)^2)</f>
        <v>4.645484276397184</v>
      </c>
      <c r="DB42" s="11">
        <f>SQRT((AM42-AH42)^2+(AE42-AT42)^2)</f>
        <v>4.507514428641979</v>
      </c>
      <c r="DC42" s="11">
        <f>SQRT((AG42-AM42)^2+(AT42-AH42)^2)</f>
        <v>4.507514428641979</v>
      </c>
      <c r="DD42" s="11">
        <f>SQRT((AG42-AM42)^2+AT42^2)</f>
        <v>4.645484276397184</v>
      </c>
      <c r="DE42" s="11">
        <f>SQRT(AM42^2+AT42^2)</f>
        <v>2.3504133851670406</v>
      </c>
      <c r="DF42" s="11">
        <f>DC42*SIN(CK42+CN42)</f>
        <v>2.2015865187213537</v>
      </c>
      <c r="DG42" s="11">
        <f>DE42*SIN(CP42+CD42)</f>
        <v>2.3504133851670406</v>
      </c>
      <c r="DH42" s="11">
        <f>DB42*SIN(CU42+CR42)</f>
        <v>2.2015865187213537</v>
      </c>
      <c r="DI42" s="11">
        <f>DD42*SIN(CF42+CI42+CK42)</f>
        <v>4.242640687119285</v>
      </c>
      <c r="DJ42" s="11">
        <f>DA42*SIN(CR42+CX42+CD42)</f>
        <v>4.242640687119285</v>
      </c>
      <c r="DK42" s="11"/>
      <c r="DL42" s="11"/>
      <c r="DM42" s="11"/>
      <c r="DN42" s="11"/>
      <c r="DO42" s="11"/>
      <c r="DP42" s="11"/>
      <c r="DQ42" s="11"/>
      <c r="DR42" s="11"/>
    </row>
    <row r="43" spans="1:122" ht="15">
      <c r="A43" s="5">
        <v>43</v>
      </c>
      <c r="B43" s="14" t="s">
        <v>116</v>
      </c>
      <c r="C43" s="15" t="s">
        <v>152</v>
      </c>
      <c r="D43" s="13">
        <v>6</v>
      </c>
      <c r="E43" s="13">
        <v>6</v>
      </c>
      <c r="F43" s="12">
        <v>0.375</v>
      </c>
      <c r="G43" s="8">
        <f>H43*490/144</f>
        <v>14.833984375</v>
      </c>
      <c r="H43" s="16">
        <f>AH43*(AD43+AG43)</f>
        <v>4.359375</v>
      </c>
      <c r="I43" s="8">
        <f>BD43</f>
        <v>15.386582897555444</v>
      </c>
      <c r="J43" s="11">
        <f>BN43</f>
        <v>3.528314894677531</v>
      </c>
      <c r="K43" s="11">
        <f>BI43</f>
        <v>1.8787066639548458</v>
      </c>
      <c r="L43" s="11">
        <f>AM43</f>
        <v>1.6391129032258065</v>
      </c>
      <c r="M43" s="11">
        <f>AO43</f>
        <v>4.360887096774194</v>
      </c>
      <c r="N43" s="8">
        <f>BE43</f>
        <v>15.386582897555444</v>
      </c>
      <c r="O43" s="11">
        <f>BO43</f>
        <v>3.528314894677531</v>
      </c>
      <c r="P43" s="11">
        <f>BJ43</f>
        <v>1.8787066639548458</v>
      </c>
      <c r="Q43" s="11">
        <f>AT43</f>
        <v>1.6391129032258065</v>
      </c>
      <c r="R43" s="11">
        <f>AV43</f>
        <v>4.360887096774194</v>
      </c>
      <c r="S43" s="8">
        <f>BF43</f>
        <v>6.200594994329638</v>
      </c>
      <c r="T43" s="11">
        <f>BU43</f>
        <v>2.6749119961493197</v>
      </c>
      <c r="U43" s="11">
        <f>BK43</f>
        <v>1.1926268101869466</v>
      </c>
      <c r="V43" s="11">
        <f>BT43</f>
        <v>2.318055698002674</v>
      </c>
      <c r="W43" s="8">
        <f>BG43</f>
        <v>24.57257080078125</v>
      </c>
      <c r="X43" s="11">
        <f>BZ43</f>
        <v>5.791810481472992</v>
      </c>
      <c r="Y43" s="11">
        <f>BL43</f>
        <v>2.3741774891528222</v>
      </c>
      <c r="Z43" s="11">
        <f>BY43</f>
        <v>4.242640687119285</v>
      </c>
      <c r="AA43" s="11">
        <f>BA43</f>
        <v>45</v>
      </c>
      <c r="AB43" s="11">
        <f>BB43</f>
        <v>1</v>
      </c>
      <c r="AD43" s="8">
        <f>AE43-AH43</f>
        <v>5.625</v>
      </c>
      <c r="AE43" s="11">
        <f>E43</f>
        <v>6</v>
      </c>
      <c r="AF43" s="11">
        <f>AG43-AH43</f>
        <v>5.625</v>
      </c>
      <c r="AG43" s="11">
        <f>D43</f>
        <v>6</v>
      </c>
      <c r="AH43" s="11">
        <f>F43</f>
        <v>0.375</v>
      </c>
      <c r="AI43" s="8">
        <f>AG43*AH43</f>
        <v>2.25</v>
      </c>
      <c r="AJ43" s="11">
        <f>AG43/2</f>
        <v>3</v>
      </c>
      <c r="AK43" s="11">
        <f>AD43*AH43</f>
        <v>2.109375</v>
      </c>
      <c r="AL43" s="11">
        <f>AH43/2</f>
        <v>0.1875</v>
      </c>
      <c r="AM43" s="11">
        <f>(AI43*AJ43+AK43*AL43)/(AI43+AK43)</f>
        <v>1.6391129032258065</v>
      </c>
      <c r="AN43" s="11"/>
      <c r="AO43" s="11">
        <f>AG43-AM43</f>
        <v>4.360887096774194</v>
      </c>
      <c r="AP43" s="8">
        <f>AE43*AH43</f>
        <v>2.25</v>
      </c>
      <c r="AQ43" s="11">
        <f>AE43/2</f>
        <v>3</v>
      </c>
      <c r="AR43" s="11">
        <f>AF43*AH43</f>
        <v>2.109375</v>
      </c>
      <c r="AS43" s="11">
        <f>AH43/2</f>
        <v>0.1875</v>
      </c>
      <c r="AT43" s="11">
        <f>(AP43*AQ43+AR43*AS43)/(AP43+AR43)</f>
        <v>1.6391129032258065</v>
      </c>
      <c r="AU43" s="11"/>
      <c r="AV43" s="11">
        <f>AE43-AT43</f>
        <v>4.360887096774194</v>
      </c>
      <c r="AX43" s="11">
        <f>-(AD43*AE43*AF43*AG43*AH43)/(4*(AE43+AF43))</f>
        <v>-9.185987903225806</v>
      </c>
      <c r="AY43" s="11" t="str">
        <f>IF(AE43=AG43,"N/A",(2*AX43)/(BE43-BD43))</f>
        <v>N/A</v>
      </c>
      <c r="AZ43" s="11">
        <f>IF(AE43=AG43,PI()/4,(1/2)*ATAN(AY43))</f>
        <v>0.7853981633974483</v>
      </c>
      <c r="BA43" s="11">
        <f>IF(AE43=AG43,45,(1/2)*ATAN(AY43)*(180/PI()))</f>
        <v>45</v>
      </c>
      <c r="BB43" s="11">
        <f>IF(AE43=AG43,1,TAN(BA43/(180/PI())))</f>
        <v>1</v>
      </c>
      <c r="BD43" s="11">
        <f>(1/3)*(AH43*(AG43-AM43)^3+AE43*AM43^3-AD43*(AM43-AH43)^3)</f>
        <v>15.386582897555444</v>
      </c>
      <c r="BE43" s="11">
        <f>(1/3)*(AH43*(AE43-AT43)^3+AG43*AT43^3-AF43*(AT43-AH43)^3)</f>
        <v>15.386582897555444</v>
      </c>
      <c r="BF43" s="11">
        <f>BD43*(SIN(AZ43))^2+BE43*(COS(AZ43))^2+AX43*SIN(2*AZ43)</f>
        <v>6.200594994329638</v>
      </c>
      <c r="BG43" s="11">
        <f>BD43*COS(AZ43)^2+BE43*SIN(AZ43)^2-AX43*SIN(2*AZ43)</f>
        <v>24.57257080078125</v>
      </c>
      <c r="BH43" s="11"/>
      <c r="BI43" s="8">
        <f>SQRT(BD43/H43)</f>
        <v>1.8787066639548458</v>
      </c>
      <c r="BJ43" s="11">
        <f>SQRT(BE43/H43)</f>
        <v>1.8787066639548458</v>
      </c>
      <c r="BK43" s="11">
        <f>SQRT(BF43/H43)</f>
        <v>1.1926268101869466</v>
      </c>
      <c r="BL43" s="11">
        <f>SQRT(BG43/H43)</f>
        <v>2.3741774891528222</v>
      </c>
      <c r="BM43" s="11"/>
      <c r="BN43" s="8">
        <f>BD43/(AG43-AM43)</f>
        <v>3.528314894677531</v>
      </c>
      <c r="BO43" s="11">
        <f>BE43/(AE43-AT43)</f>
        <v>3.528314894677531</v>
      </c>
      <c r="BP43" s="11"/>
      <c r="BQ43" s="8">
        <f>DF43</f>
        <v>2.189750032061568</v>
      </c>
      <c r="BR43" s="11">
        <f>DG43</f>
        <v>2.318055698002674</v>
      </c>
      <c r="BS43" s="11">
        <f>DH43</f>
        <v>2.189750032061568</v>
      </c>
      <c r="BT43" s="11">
        <f>LARGE(BQ43:BS43,1)</f>
        <v>2.318055698002674</v>
      </c>
      <c r="BU43" s="11">
        <f>BF43/BT43</f>
        <v>2.6749119961493197</v>
      </c>
      <c r="BV43" s="11"/>
      <c r="BW43" s="8">
        <f>DI43</f>
        <v>4.242640687119285</v>
      </c>
      <c r="BX43" s="11">
        <f>DJ43</f>
        <v>4.242640687119285</v>
      </c>
      <c r="BY43" s="11">
        <f>LARGE(BW43:BX43,1)</f>
        <v>4.242640687119285</v>
      </c>
      <c r="BZ43" s="11">
        <f>BG43/BY43</f>
        <v>5.791810481472992</v>
      </c>
      <c r="CA43" s="11"/>
      <c r="CC43" s="11"/>
      <c r="CD43" s="11">
        <f>AZ43</f>
        <v>0.7853981633974483</v>
      </c>
      <c r="CE43" s="11">
        <f>CD43*(180/PI())</f>
        <v>45</v>
      </c>
      <c r="CF43" s="11">
        <f>(PI()/2)-CD43</f>
        <v>0.7853981633974483</v>
      </c>
      <c r="CG43" s="11">
        <f>CF43*(180/PI())</f>
        <v>45</v>
      </c>
      <c r="CH43" s="2" t="s">
        <v>13</v>
      </c>
      <c r="CI43" s="11">
        <f>CD43-(CK43+CN43)</f>
        <v>0.28214227504170974</v>
      </c>
      <c r="CJ43" s="11">
        <f>CI43*(180/PI())</f>
        <v>16.16556158210923</v>
      </c>
      <c r="CK43" s="11">
        <f>ACOS((DD43^2+DC43^2-AH43^2)/(2*DD43*DC43))</f>
        <v>0.07738815803663246</v>
      </c>
      <c r="CL43" s="11">
        <f>CK43*(180/PI())</f>
        <v>4.434014839790463</v>
      </c>
      <c r="CM43" s="2" t="s">
        <v>13</v>
      </c>
      <c r="CN43" s="11">
        <f>ACOS((AT43^2+DD43^2-(AG43-AM43)^2)/(2*AT43*DD43))-CF43</f>
        <v>0.4258677303191061</v>
      </c>
      <c r="CO43" s="11">
        <f>CN43*(180/PI())</f>
        <v>24.400423578100305</v>
      </c>
      <c r="CP43" s="11">
        <f>ATAN(AT43/AM43)</f>
        <v>0.7853981633974483</v>
      </c>
      <c r="CQ43" s="11">
        <f>CP43*(180/PI())</f>
        <v>45</v>
      </c>
      <c r="CR43" s="11">
        <f>ACOS((DB43^2+DA43^2-AH43^2)/(2*DB43*DA43))</f>
        <v>0.07738815803663246</v>
      </c>
      <c r="CS43" s="11">
        <f>CR43*(180/PI())</f>
        <v>4.434014839790463</v>
      </c>
      <c r="CT43" s="2" t="s">
        <v>13</v>
      </c>
      <c r="CU43" s="11">
        <f>ACOS((DA43^2+AM43^2-(AE43-AT43)^2)/(2*DA43*AM43))-CD43</f>
        <v>0.4258677303191061</v>
      </c>
      <c r="CV43" s="11">
        <f>CU43*(180/PI())</f>
        <v>24.400423578100305</v>
      </c>
      <c r="CW43" s="2" t="s">
        <v>13</v>
      </c>
      <c r="CX43" s="11">
        <f>((PI()/2)-CD43)-(CU43+CR43)</f>
        <v>0.28214227504170974</v>
      </c>
      <c r="CY43" s="11">
        <f>CX43*(180/PI())</f>
        <v>16.16556158210923</v>
      </c>
      <c r="DA43" s="11">
        <f>SQRT(AM43^2+(AE43-AT43)^2)</f>
        <v>4.658758137136225</v>
      </c>
      <c r="DB43" s="11">
        <f>SQRT((AM43-AH43)^2+(AE43-AT43)^2)</f>
        <v>4.540409420185985</v>
      </c>
      <c r="DC43" s="11">
        <f>SQRT((AG43-AM43)^2+(AT43-AH43)^2)</f>
        <v>4.540409420185985</v>
      </c>
      <c r="DD43" s="11">
        <f>SQRT((AG43-AM43)^2+AT43^2)</f>
        <v>4.658758137136225</v>
      </c>
      <c r="DE43" s="11">
        <f>SQRT(AM43^2+AT43^2)</f>
        <v>2.318055698002674</v>
      </c>
      <c r="DF43" s="11">
        <f>DC43*SIN(CK43+CN43)</f>
        <v>2.189750032061568</v>
      </c>
      <c r="DG43" s="11">
        <f>DE43*SIN(CP43+CD43)</f>
        <v>2.318055698002674</v>
      </c>
      <c r="DH43" s="11">
        <f>DB43*SIN(CU43+CR43)</f>
        <v>2.189750032061568</v>
      </c>
      <c r="DI43" s="11">
        <f>DD43*SIN(CF43+CI43+CK43)</f>
        <v>4.242640687119285</v>
      </c>
      <c r="DJ43" s="11">
        <f>DA43*SIN(CR43+CX43+CD43)</f>
        <v>4.242640687119285</v>
      </c>
      <c r="DK43" s="11"/>
      <c r="DL43" s="11"/>
      <c r="DM43" s="11"/>
      <c r="DN43" s="11"/>
      <c r="DO43" s="11"/>
      <c r="DP43" s="11"/>
      <c r="DQ43" s="11"/>
      <c r="DR43" s="11"/>
    </row>
    <row r="44" spans="1:122" ht="15">
      <c r="A44" s="1">
        <v>44</v>
      </c>
      <c r="B44" s="14" t="s">
        <v>116</v>
      </c>
      <c r="C44" s="15" t="s">
        <v>153</v>
      </c>
      <c r="D44" s="13">
        <v>6</v>
      </c>
      <c r="E44" s="13">
        <v>6</v>
      </c>
      <c r="F44" s="12">
        <v>0.3125</v>
      </c>
      <c r="G44" s="8">
        <f>H44*490/144</f>
        <v>12.428114149305555</v>
      </c>
      <c r="H44" s="16">
        <f>AH44*(AD44+AG44)</f>
        <v>3.65234375</v>
      </c>
      <c r="I44" s="8">
        <f>BD44</f>
        <v>13.018232573374918</v>
      </c>
      <c r="J44" s="11">
        <f>BN44</f>
        <v>2.9695842533860217</v>
      </c>
      <c r="K44" s="11">
        <f>BI44</f>
        <v>1.887948703980029</v>
      </c>
      <c r="L44" s="11">
        <f>AM44</f>
        <v>1.6161430481283423</v>
      </c>
      <c r="M44" s="11">
        <f>AO44</f>
        <v>4.383856951871658</v>
      </c>
      <c r="N44" s="8">
        <f>BE44</f>
        <v>13.018232573374918</v>
      </c>
      <c r="O44" s="11">
        <f>BO44</f>
        <v>2.9695842533860217</v>
      </c>
      <c r="P44" s="11">
        <f>BJ44</f>
        <v>1.887948703980029</v>
      </c>
      <c r="Q44" s="11">
        <f>AT44</f>
        <v>1.6161430481283423</v>
      </c>
      <c r="R44" s="11">
        <f>AV44</f>
        <v>4.383856951871658</v>
      </c>
      <c r="S44" s="8">
        <f>BF44</f>
        <v>5.234037219096844</v>
      </c>
      <c r="T44" s="11">
        <f>BU44</f>
        <v>2.290034421700677</v>
      </c>
      <c r="U44" s="11">
        <f>BK44</f>
        <v>1.197105925508018</v>
      </c>
      <c r="V44" s="11">
        <f>BT44</f>
        <v>2.285571417398095</v>
      </c>
      <c r="W44" s="8">
        <f>BG44</f>
        <v>20.802427927652992</v>
      </c>
      <c r="X44" s="11">
        <f>BZ44</f>
        <v>4.903179284262617</v>
      </c>
      <c r="Y44" s="11">
        <f>BL44</f>
        <v>2.3865535864156358</v>
      </c>
      <c r="Z44" s="11">
        <f>BY44</f>
        <v>4.242640687119285</v>
      </c>
      <c r="AA44" s="11">
        <f>BA44</f>
        <v>45</v>
      </c>
      <c r="AB44" s="11">
        <f>BB44</f>
        <v>1</v>
      </c>
      <c r="AD44" s="8">
        <f>AE44-AH44</f>
        <v>5.6875</v>
      </c>
      <c r="AE44" s="11">
        <f>E44</f>
        <v>6</v>
      </c>
      <c r="AF44" s="11">
        <f>AG44-AH44</f>
        <v>5.6875</v>
      </c>
      <c r="AG44" s="11">
        <f>D44</f>
        <v>6</v>
      </c>
      <c r="AH44" s="11">
        <f>F44</f>
        <v>0.3125</v>
      </c>
      <c r="AI44" s="8">
        <f>AG44*AH44</f>
        <v>1.875</v>
      </c>
      <c r="AJ44" s="11">
        <f>AG44/2</f>
        <v>3</v>
      </c>
      <c r="AK44" s="11">
        <f>AD44*AH44</f>
        <v>1.77734375</v>
      </c>
      <c r="AL44" s="11">
        <f>AH44/2</f>
        <v>0.15625</v>
      </c>
      <c r="AM44" s="11">
        <f>(AI44*AJ44+AK44*AL44)/(AI44+AK44)</f>
        <v>1.6161430481283423</v>
      </c>
      <c r="AN44" s="11"/>
      <c r="AO44" s="11">
        <f>AG44-AM44</f>
        <v>4.383856951871658</v>
      </c>
      <c r="AP44" s="8">
        <f>AE44*AH44</f>
        <v>1.875</v>
      </c>
      <c r="AQ44" s="11">
        <f>AE44/2</f>
        <v>3</v>
      </c>
      <c r="AR44" s="11">
        <f>AF44*AH44</f>
        <v>1.77734375</v>
      </c>
      <c r="AS44" s="11">
        <f>AH44/2</f>
        <v>0.15625</v>
      </c>
      <c r="AT44" s="11">
        <f>(AP44*AQ44+AR44*AS44)/(AP44+AR44)</f>
        <v>1.6161430481283423</v>
      </c>
      <c r="AU44" s="11"/>
      <c r="AV44" s="11">
        <f>AE44-AT44</f>
        <v>4.383856951871658</v>
      </c>
      <c r="AX44" s="11">
        <f>-(AD44*AE44*AF44*AG44*AH44)/(4*(AE44+AF44))</f>
        <v>-7.784195354278075</v>
      </c>
      <c r="AY44" s="11" t="str">
        <f>IF(AE44=AG44,"N/A",(2*AX44)/(BE44-BD44))</f>
        <v>N/A</v>
      </c>
      <c r="AZ44" s="11">
        <f>IF(AE44=AG44,PI()/4,(1/2)*ATAN(AY44))</f>
        <v>0.7853981633974483</v>
      </c>
      <c r="BA44" s="11">
        <f>IF(AE44=AG44,45,(1/2)*ATAN(AY44)*(180/PI()))</f>
        <v>45</v>
      </c>
      <c r="BB44" s="11">
        <f>IF(AE44=AG44,1,TAN(BA44/(180/PI())))</f>
        <v>1</v>
      </c>
      <c r="BD44" s="11">
        <f>(1/3)*(AH44*(AG44-AM44)^3+AE44*AM44^3-AD44*(AM44-AH44)^3)</f>
        <v>13.018232573374918</v>
      </c>
      <c r="BE44" s="11">
        <f>(1/3)*(AH44*(AE44-AT44)^3+AG44*AT44^3-AF44*(AT44-AH44)^3)</f>
        <v>13.018232573374918</v>
      </c>
      <c r="BF44" s="11">
        <f>BD44*(SIN(AZ44))^2+BE44*(COS(AZ44))^2+AX44*SIN(2*AZ44)</f>
        <v>5.234037219096844</v>
      </c>
      <c r="BG44" s="11">
        <f>BD44*COS(AZ44)^2+BE44*SIN(AZ44)^2-AX44*SIN(2*AZ44)</f>
        <v>20.802427927652992</v>
      </c>
      <c r="BH44" s="11"/>
      <c r="BI44" s="8">
        <f>SQRT(BD44/H44)</f>
        <v>1.887948703980029</v>
      </c>
      <c r="BJ44" s="11">
        <f>SQRT(BE44/H44)</f>
        <v>1.887948703980029</v>
      </c>
      <c r="BK44" s="11">
        <f>SQRT(BF44/H44)</f>
        <v>1.197105925508018</v>
      </c>
      <c r="BL44" s="11">
        <f>SQRT(BG44/H44)</f>
        <v>2.3865535864156358</v>
      </c>
      <c r="BM44" s="11"/>
      <c r="BN44" s="8">
        <f>BD44/(AG44-AM44)</f>
        <v>2.9695842533860217</v>
      </c>
      <c r="BO44" s="11">
        <f>BE44/(AE44-AT44)</f>
        <v>2.9695842533860217</v>
      </c>
      <c r="BP44" s="11"/>
      <c r="BQ44" s="8">
        <f>DF44</f>
        <v>2.1780401388419897</v>
      </c>
      <c r="BR44" s="11">
        <f>DG44</f>
        <v>2.285571417398095</v>
      </c>
      <c r="BS44" s="11">
        <f>DH44</f>
        <v>2.1780401388419897</v>
      </c>
      <c r="BT44" s="11">
        <f>LARGE(BQ44:BS44,1)</f>
        <v>2.285571417398095</v>
      </c>
      <c r="BU44" s="11">
        <f>BF44/BT44</f>
        <v>2.290034421700677</v>
      </c>
      <c r="BV44" s="11"/>
      <c r="BW44" s="8">
        <f>DI44</f>
        <v>4.242640687119285</v>
      </c>
      <c r="BX44" s="11">
        <f>DJ44</f>
        <v>4.242640687119285</v>
      </c>
      <c r="BY44" s="11">
        <f>LARGE(BW44:BX44,1)</f>
        <v>4.242640687119285</v>
      </c>
      <c r="BZ44" s="11">
        <f>BG44/BY44</f>
        <v>4.903179284262617</v>
      </c>
      <c r="CA44" s="11"/>
      <c r="CC44" s="11"/>
      <c r="CD44" s="11">
        <f>AZ44</f>
        <v>0.7853981633974483</v>
      </c>
      <c r="CE44" s="11">
        <f>CD44*(180/PI())</f>
        <v>45</v>
      </c>
      <c r="CF44" s="11">
        <f>(PI()/2)-CD44</f>
        <v>0.7853981633974483</v>
      </c>
      <c r="CG44" s="11">
        <f>CF44*(180/PI())</f>
        <v>45</v>
      </c>
      <c r="CH44" s="2" t="s">
        <v>13</v>
      </c>
      <c r="CI44" s="11">
        <f>CD44-(CK44+CN44)</f>
        <v>0.2890454570943941</v>
      </c>
      <c r="CJ44" s="11">
        <f>CI44*(180/PI())</f>
        <v>16.5610847789385</v>
      </c>
      <c r="CK44" s="11">
        <f>ACOS((DD44^2+DC44^2-AH44^2)/(2*DD44*DC44))</f>
        <v>0.06415336563068541</v>
      </c>
      <c r="CL44" s="11">
        <f>CK44*(180/PI())</f>
        <v>3.6757170921979045</v>
      </c>
      <c r="CM44" s="2" t="s">
        <v>13</v>
      </c>
      <c r="CN44" s="11">
        <f>ACOS((AT44^2+DD44^2-(AG44-AM44)^2)/(2*AT44*DD44))-CF44</f>
        <v>0.43219934067236876</v>
      </c>
      <c r="CO44" s="11">
        <f>CN44*(180/PI())</f>
        <v>24.763198128863593</v>
      </c>
      <c r="CP44" s="11">
        <f>ATAN(AT44/AM44)</f>
        <v>0.7853981633974483</v>
      </c>
      <c r="CQ44" s="11">
        <f>CP44*(180/PI())</f>
        <v>45</v>
      </c>
      <c r="CR44" s="11">
        <f>ACOS((DB44^2+DA44^2-AH44^2)/(2*DB44*DA44))</f>
        <v>0.06415336563068541</v>
      </c>
      <c r="CS44" s="11">
        <f>CR44*(180/PI())</f>
        <v>3.6757170921979045</v>
      </c>
      <c r="CT44" s="2" t="s">
        <v>13</v>
      </c>
      <c r="CU44" s="11">
        <f>ACOS((DA44^2+AM44^2-(AE44-AT44)^2)/(2*DA44*AM44))-CD44</f>
        <v>0.43219934067236876</v>
      </c>
      <c r="CV44" s="11">
        <f>CU44*(180/PI())</f>
        <v>24.763198128863593</v>
      </c>
      <c r="CW44" s="2" t="s">
        <v>13</v>
      </c>
      <c r="CX44" s="11">
        <f>((PI()/2)-CD44)-(CU44+CR44)</f>
        <v>0.2890454570943941</v>
      </c>
      <c r="CY44" s="11">
        <f>CX44*(180/PI())</f>
        <v>16.5610847789385</v>
      </c>
      <c r="DA44" s="11">
        <f>SQRT(AM44^2+(AE44-AT44)^2)</f>
        <v>4.672271409762818</v>
      </c>
      <c r="DB44" s="11">
        <f>SQRT((AM44-AH44)^2+(AE44-AT44)^2)</f>
        <v>4.573585789225651</v>
      </c>
      <c r="DC44" s="11">
        <f>SQRT((AG44-AM44)^2+(AT44-AH44)^2)</f>
        <v>4.573585789225651</v>
      </c>
      <c r="DD44" s="11">
        <f>SQRT((AG44-AM44)^2+AT44^2)</f>
        <v>4.672271409762818</v>
      </c>
      <c r="DE44" s="11">
        <f>SQRT(AM44^2+AT44^2)</f>
        <v>2.285571417398095</v>
      </c>
      <c r="DF44" s="11">
        <f>DC44*SIN(CK44+CN44)</f>
        <v>2.1780401388419897</v>
      </c>
      <c r="DG44" s="11">
        <f>DE44*SIN(CP44+CD44)</f>
        <v>2.285571417398095</v>
      </c>
      <c r="DH44" s="11">
        <f>DB44*SIN(CU44+CR44)</f>
        <v>2.1780401388419897</v>
      </c>
      <c r="DI44" s="11">
        <f>DD44*SIN(CF44+CI44+CK44)</f>
        <v>4.242640687119285</v>
      </c>
      <c r="DJ44" s="11">
        <f>DA44*SIN(CR44+CX44+CD44)</f>
        <v>4.242640687119285</v>
      </c>
      <c r="DK44" s="11"/>
      <c r="DL44" s="11"/>
      <c r="DM44" s="11"/>
      <c r="DN44" s="11"/>
      <c r="DO44" s="11"/>
      <c r="DP44" s="11"/>
      <c r="DQ44" s="11"/>
      <c r="DR44" s="11"/>
    </row>
    <row r="45" spans="1:122" ht="15">
      <c r="A45" s="5">
        <v>45</v>
      </c>
      <c r="B45" s="14" t="s">
        <v>109</v>
      </c>
      <c r="C45" s="15" t="s">
        <v>154</v>
      </c>
      <c r="D45" s="12">
        <v>6</v>
      </c>
      <c r="E45" s="12">
        <v>4</v>
      </c>
      <c r="F45" s="12">
        <v>0.875</v>
      </c>
      <c r="G45" s="8">
        <f>H45*490/144</f>
        <v>27.169053819444443</v>
      </c>
      <c r="H45" s="16">
        <f>AH45*(AD45+AG45)</f>
        <v>7.984375</v>
      </c>
      <c r="I45" s="8">
        <f>BD45</f>
        <v>27.73049745603239</v>
      </c>
      <c r="J45" s="11">
        <f>BN45</f>
        <v>7.151517118270221</v>
      </c>
      <c r="K45" s="11">
        <f>BI45</f>
        <v>1.863624310796762</v>
      </c>
      <c r="L45" s="11">
        <f>AM45</f>
        <v>2.122431506849315</v>
      </c>
      <c r="M45" s="11">
        <f>AO45</f>
        <v>3.877568493150685</v>
      </c>
      <c r="N45" s="8">
        <f>BE45</f>
        <v>9.751981831032388</v>
      </c>
      <c r="O45" s="11">
        <f>BO45</f>
        <v>3.38896601566374</v>
      </c>
      <c r="P45" s="11">
        <f>BJ45</f>
        <v>1.1051620890283844</v>
      </c>
      <c r="Q45" s="11">
        <f>AT45</f>
        <v>1.1224315068493151</v>
      </c>
      <c r="R45" s="11">
        <f>AV45</f>
        <v>2.877568493150685</v>
      </c>
      <c r="S45" s="8">
        <f>BF45</f>
        <v>5.868275794697146</v>
      </c>
      <c r="T45" s="11">
        <f>BU45</f>
        <v>2.7078016561740186</v>
      </c>
      <c r="U45" s="11">
        <f>BK45</f>
        <v>0.8573038915957628</v>
      </c>
      <c r="V45" s="11">
        <f>BT45</f>
        <v>2.1671734269446867</v>
      </c>
      <c r="W45" s="8">
        <f>BG45</f>
        <v>31.614203492367622</v>
      </c>
      <c r="X45" s="11">
        <f>BZ45</f>
        <v>7.885608904398862</v>
      </c>
      <c r="Y45" s="11">
        <f>BL45</f>
        <v>1.9898514648769763</v>
      </c>
      <c r="Z45" s="11">
        <f>BY45</f>
        <v>4.009101120235894</v>
      </c>
      <c r="AA45" s="11">
        <f>BA45</f>
        <v>22.854405514629338</v>
      </c>
      <c r="AB45" s="11">
        <f>BB45</f>
        <v>0.42147908482597535</v>
      </c>
      <c r="AD45" s="8">
        <f>AE45-AH45</f>
        <v>3.125</v>
      </c>
      <c r="AE45" s="11">
        <f>E45</f>
        <v>4</v>
      </c>
      <c r="AF45" s="11">
        <f>AG45-AH45</f>
        <v>5.125</v>
      </c>
      <c r="AG45" s="11">
        <f>D45</f>
        <v>6</v>
      </c>
      <c r="AH45" s="11">
        <f>F45</f>
        <v>0.875</v>
      </c>
      <c r="AI45" s="8">
        <f>AG45*AH45</f>
        <v>5.25</v>
      </c>
      <c r="AJ45" s="11">
        <f>AG45/2</f>
        <v>3</v>
      </c>
      <c r="AK45" s="11">
        <f>AD45*AH45</f>
        <v>2.734375</v>
      </c>
      <c r="AL45" s="11">
        <f>AH45/2</f>
        <v>0.4375</v>
      </c>
      <c r="AM45" s="11">
        <f>(AI45*AJ45+AK45*AL45)/(AI45+AK45)</f>
        <v>2.122431506849315</v>
      </c>
      <c r="AN45" s="11"/>
      <c r="AO45" s="11">
        <f>AG45-AM45</f>
        <v>3.877568493150685</v>
      </c>
      <c r="AP45" s="8">
        <f>AE45*AH45</f>
        <v>3.5</v>
      </c>
      <c r="AQ45" s="11">
        <f>AE45/2</f>
        <v>2</v>
      </c>
      <c r="AR45" s="11">
        <f>AF45*AH45</f>
        <v>4.484375</v>
      </c>
      <c r="AS45" s="11">
        <f>AH45/2</f>
        <v>0.4375</v>
      </c>
      <c r="AT45" s="11">
        <f>(AP45*AQ45+AR45*AS45)/(AP45+AR45)</f>
        <v>1.1224315068493151</v>
      </c>
      <c r="AU45" s="11"/>
      <c r="AV45" s="11">
        <f>AE45-AT45</f>
        <v>2.877568493150685</v>
      </c>
      <c r="AX45" s="11">
        <f>-(AD45*AE45*AF45*AG45*AH45)/(4*(AE45+AF45))</f>
        <v>-9.214469178082192</v>
      </c>
      <c r="AY45" s="11">
        <f>IF(AE45=AG45,"N/A",(2*AX45)/(BE45-BD45))</f>
        <v>1.0250533881973019</v>
      </c>
      <c r="AZ45" s="11">
        <f>IF(AE45=AG45,PI()/4,(1/2)*ATAN(AY45))</f>
        <v>0.39888462481623105</v>
      </c>
      <c r="BA45" s="11">
        <f>IF(AE45=AG45,45,(1/2)*ATAN(AY45)*(180/PI()))</f>
        <v>22.854405514629338</v>
      </c>
      <c r="BB45" s="11">
        <f>IF(AE45=AG45,1,TAN(BA45/(180/PI())))</f>
        <v>0.42147908482597535</v>
      </c>
      <c r="BD45" s="11">
        <f>(1/3)*(AH45*(AG45-AM45)^3+AE45*AM45^3-AD45*(AM45-AH45)^3)</f>
        <v>27.73049745603239</v>
      </c>
      <c r="BE45" s="11">
        <f>(1/3)*(AH45*(AE45-AT45)^3+AG45*AT45^3-AF45*(AT45-AH45)^3)</f>
        <v>9.751981831032388</v>
      </c>
      <c r="BF45" s="11">
        <f>BD45*(SIN(AZ45))^2+BE45*(COS(AZ45))^2+AX45*SIN(2*AZ45)</f>
        <v>5.868275794697146</v>
      </c>
      <c r="BG45" s="11">
        <f>BD45*COS(AZ45)^2+BE45*SIN(AZ45)^2-AX45*SIN(2*AZ45)</f>
        <v>31.614203492367622</v>
      </c>
      <c r="BH45" s="11"/>
      <c r="BI45" s="8">
        <f>SQRT(BD45/H45)</f>
        <v>1.863624310796762</v>
      </c>
      <c r="BJ45" s="11">
        <f>SQRT(BE45/H45)</f>
        <v>1.1051620890283844</v>
      </c>
      <c r="BK45" s="11">
        <f>SQRT(BF45/H45)</f>
        <v>0.8573038915957628</v>
      </c>
      <c r="BL45" s="11">
        <f>SQRT(BG45/H45)</f>
        <v>1.9898514648769763</v>
      </c>
      <c r="BM45" s="11"/>
      <c r="BN45" s="8">
        <f>BD45/(AG45-AM45)</f>
        <v>7.151517118270221</v>
      </c>
      <c r="BO45" s="11">
        <f>BE45/(AE45-AT45)</f>
        <v>3.38896601566374</v>
      </c>
      <c r="BP45" s="11"/>
      <c r="BQ45" s="8">
        <f>DF45</f>
        <v>1.278004980302908</v>
      </c>
      <c r="BR45" s="11">
        <f>DG45</f>
        <v>1.8586475724652138</v>
      </c>
      <c r="BS45" s="11">
        <f>DH45</f>
        <v>2.1671734269446867</v>
      </c>
      <c r="BT45" s="11">
        <f>LARGE(BQ45:BS45,1)</f>
        <v>2.1671734269446867</v>
      </c>
      <c r="BU45" s="11">
        <f>BF45/BT45</f>
        <v>2.7078016561740186</v>
      </c>
      <c r="BV45" s="11"/>
      <c r="BW45" s="8">
        <f>DI45</f>
        <v>4.009101120235894</v>
      </c>
      <c r="BX45" s="11">
        <f>DJ45</f>
        <v>3.0734305778656954</v>
      </c>
      <c r="BY45" s="11">
        <f>LARGE(BW45:BX45,1)</f>
        <v>4.009101120235894</v>
      </c>
      <c r="BZ45" s="11">
        <f>BG45/BY45</f>
        <v>7.885608904398862</v>
      </c>
      <c r="CA45" s="11"/>
      <c r="CC45" s="11"/>
      <c r="CD45" s="11">
        <f>AZ45</f>
        <v>0.39888462481623105</v>
      </c>
      <c r="CE45" s="11">
        <f>CD45*(180/PI())</f>
        <v>22.854405514629338</v>
      </c>
      <c r="CF45" s="11">
        <f>(PI()/2)-CD45</f>
        <v>1.1719117019786656</v>
      </c>
      <c r="CG45" s="11">
        <f>CF45*(180/PI())</f>
        <v>67.14559448537067</v>
      </c>
      <c r="CH45" s="2" t="s">
        <v>13</v>
      </c>
      <c r="CI45" s="11">
        <f>CD45-(CK45+CN45)</f>
        <v>0.06372459733126706</v>
      </c>
      <c r="CJ45" s="11">
        <f>CI45*(180/PI())</f>
        <v>3.651150478252232</v>
      </c>
      <c r="CK45" s="11">
        <f>ACOS((DD45^2+DC45^2-AH45^2)/(2*DD45*DC45))</f>
        <v>0.2180419086729657</v>
      </c>
      <c r="CL45" s="11">
        <f>CK45*(180/PI())</f>
        <v>12.492881123937874</v>
      </c>
      <c r="CM45" s="2" t="s">
        <v>13</v>
      </c>
      <c r="CN45" s="11">
        <f>ACOS((AT45^2+DD45^2-(AG45-AM45)^2)/(2*AT45*DD45))-CF45</f>
        <v>0.1171181188119983</v>
      </c>
      <c r="CO45" s="11">
        <f>CN45*(180/PI())</f>
        <v>6.710373912439233</v>
      </c>
      <c r="CP45" s="11">
        <f>ATAN(AT45/AM45)</f>
        <v>0.48645430951664975</v>
      </c>
      <c r="CQ45" s="11">
        <f>CP45*(180/PI())</f>
        <v>27.87177886125467</v>
      </c>
      <c r="CR45" s="11">
        <f>ACOS((DB45^2+DA45^2-AH45^2)/(2*DB45*DA45))</f>
        <v>0.2264538115660515</v>
      </c>
      <c r="CS45" s="11">
        <f>CR45*(180/PI())</f>
        <v>12.974847657385578</v>
      </c>
      <c r="CT45" s="2" t="s">
        <v>13</v>
      </c>
      <c r="CU45" s="11">
        <f>ACOS((DA45^2+AM45^2-(AE45-AT45)^2)/(2*DA45*AM45))-CD45</f>
        <v>0.5364081239318534</v>
      </c>
      <c r="CV45" s="11">
        <f>CU45*(180/PI())</f>
        <v>30.733921597825614</v>
      </c>
      <c r="CW45" s="2" t="s">
        <v>13</v>
      </c>
      <c r="CX45" s="11">
        <f>((PI()/2)-CD45)-(CU45+CR45)</f>
        <v>0.40904976648076063</v>
      </c>
      <c r="CY45" s="11">
        <f>CX45*(180/PI())</f>
        <v>23.436825230159474</v>
      </c>
      <c r="DA45" s="11">
        <f>SQRT(AM45^2+(AE45-AT45)^2)</f>
        <v>3.575628047496014</v>
      </c>
      <c r="DB45" s="11">
        <f>SQRT((AM45-AH45)^2+(AE45-AT45)^2)</f>
        <v>3.136317234760198</v>
      </c>
      <c r="DC45" s="11">
        <f>SQRT((AG45-AM45)^2+(AT45-AH45)^2)</f>
        <v>3.8854548986774504</v>
      </c>
      <c r="DD45" s="11">
        <f>SQRT((AG45-AM45)^2+AT45^2)</f>
        <v>4.036754873241983</v>
      </c>
      <c r="DE45" s="11">
        <f>SQRT(AM45^2+AT45^2)</f>
        <v>2.400951475735126</v>
      </c>
      <c r="DF45" s="11">
        <f>DC45*SIN(CK45+CN45)</f>
        <v>1.278004980302908</v>
      </c>
      <c r="DG45" s="11">
        <f>DE45*SIN(CP45+CD45)</f>
        <v>1.8586475724652138</v>
      </c>
      <c r="DH45" s="11">
        <f>DB45*SIN(CU45+CR45)</f>
        <v>2.1671734269446867</v>
      </c>
      <c r="DI45" s="11">
        <f>DD45*SIN(CF45+CI45+CK45)</f>
        <v>4.009101120235894</v>
      </c>
      <c r="DJ45" s="11">
        <f>DA45*SIN(CR45+CX45+CD45)</f>
        <v>3.0734305778656954</v>
      </c>
      <c r="DK45" s="11"/>
      <c r="DL45" s="11"/>
      <c r="DM45" s="11"/>
      <c r="DN45" s="11"/>
      <c r="DO45" s="11"/>
      <c r="DP45" s="11"/>
      <c r="DQ45" s="11"/>
      <c r="DR45" s="11"/>
    </row>
    <row r="46" spans="1:122" ht="15">
      <c r="A46" s="1">
        <v>46</v>
      </c>
      <c r="B46" s="14" t="s">
        <v>109</v>
      </c>
      <c r="C46" s="15" t="s">
        <v>155</v>
      </c>
      <c r="D46" s="12">
        <v>6</v>
      </c>
      <c r="E46" s="12">
        <v>4</v>
      </c>
      <c r="F46" s="12">
        <v>0.75</v>
      </c>
      <c r="G46" s="8">
        <f>H46*490/144</f>
        <v>23.606770833333332</v>
      </c>
      <c r="H46" s="16">
        <f>AH46*(AD46+AG46)</f>
        <v>6.9375</v>
      </c>
      <c r="I46" s="8">
        <f>BD46</f>
        <v>24.508894636824323</v>
      </c>
      <c r="J46" s="11">
        <f>BN46</f>
        <v>6.24860707364341</v>
      </c>
      <c r="K46" s="11">
        <f>BI46</f>
        <v>1.8795780487503164</v>
      </c>
      <c r="L46" s="11">
        <f>AM46</f>
        <v>2.0777027027027026</v>
      </c>
      <c r="M46" s="11">
        <f>AO46</f>
        <v>3.9222972972972974</v>
      </c>
      <c r="N46" s="8">
        <f>BE46</f>
        <v>8.680769636824323</v>
      </c>
      <c r="O46" s="11">
        <f>BO46</f>
        <v>2.97052926300578</v>
      </c>
      <c r="P46" s="11">
        <f>BJ46</f>
        <v>1.1186072187378888</v>
      </c>
      <c r="Q46" s="11">
        <f>AT46</f>
        <v>1.0777027027027026</v>
      </c>
      <c r="R46" s="11">
        <f>AV46</f>
        <v>2.9222972972972974</v>
      </c>
      <c r="S46" s="8">
        <f>BF46</f>
        <v>5.1260221756007915</v>
      </c>
      <c r="T46" s="11">
        <f>BU46</f>
        <v>2.3691490924168184</v>
      </c>
      <c r="U46" s="11">
        <f>BK46</f>
        <v>0.8595848296508495</v>
      </c>
      <c r="V46" s="11">
        <f>BT46</f>
        <v>2.1636553782149814</v>
      </c>
      <c r="W46" s="8">
        <f>BG46</f>
        <v>28.063642098047854</v>
      </c>
      <c r="X46" s="11">
        <f>BZ46</f>
        <v>6.96396049861587</v>
      </c>
      <c r="Y46" s="11">
        <f>BL46</f>
        <v>2.0112706609978384</v>
      </c>
      <c r="Z46" s="11">
        <f>BY46</f>
        <v>4.029839357018995</v>
      </c>
      <c r="AA46" s="11">
        <f>BA46</f>
        <v>23.1829313788846</v>
      </c>
      <c r="AB46" s="11">
        <f>BB46</f>
        <v>0.4282479643964856</v>
      </c>
      <c r="AD46" s="8">
        <f>AE46-AH46</f>
        <v>3.25</v>
      </c>
      <c r="AE46" s="11">
        <f>E46</f>
        <v>4</v>
      </c>
      <c r="AF46" s="11">
        <f>AG46-AH46</f>
        <v>5.25</v>
      </c>
      <c r="AG46" s="11">
        <f>D46</f>
        <v>6</v>
      </c>
      <c r="AH46" s="11">
        <f>F46</f>
        <v>0.75</v>
      </c>
      <c r="AI46" s="8">
        <f>AG46*AH46</f>
        <v>4.5</v>
      </c>
      <c r="AJ46" s="11">
        <f>AG46/2</f>
        <v>3</v>
      </c>
      <c r="AK46" s="11">
        <f>AD46*AH46</f>
        <v>2.4375</v>
      </c>
      <c r="AL46" s="11">
        <f>AH46/2</f>
        <v>0.375</v>
      </c>
      <c r="AM46" s="11">
        <f>(AI46*AJ46+AK46*AL46)/(AI46+AK46)</f>
        <v>2.0777027027027026</v>
      </c>
      <c r="AN46" s="11"/>
      <c r="AO46" s="11">
        <f>AG46-AM46</f>
        <v>3.9222972972972974</v>
      </c>
      <c r="AP46" s="8">
        <f>AE46*AH46</f>
        <v>3</v>
      </c>
      <c r="AQ46" s="11">
        <f>AE46/2</f>
        <v>2</v>
      </c>
      <c r="AR46" s="11">
        <f>AF46*AH46</f>
        <v>3.9375</v>
      </c>
      <c r="AS46" s="11">
        <f>AH46/2</f>
        <v>0.375</v>
      </c>
      <c r="AT46" s="11">
        <f>(AP46*AQ46+AR46*AS46)/(AP46+AR46)</f>
        <v>1.0777027027027026</v>
      </c>
      <c r="AU46" s="11"/>
      <c r="AV46" s="11">
        <f>AE46-AT46</f>
        <v>2.9222972972972974</v>
      </c>
      <c r="AX46" s="11">
        <f>-(AD46*AE46*AF46*AG46*AH46)/(4*(AE46+AF46))</f>
        <v>-8.300675675675675</v>
      </c>
      <c r="AY46" s="11">
        <f>IF(AE46=AG46,"N/A",(2*AX46)/(BE46-BD46))</f>
        <v>1.048851418051813</v>
      </c>
      <c r="AZ46" s="11">
        <f>IF(AE46=AG46,PI()/4,(1/2)*ATAN(AY46))</f>
        <v>0.40461848282544527</v>
      </c>
      <c r="BA46" s="11">
        <f>IF(AE46=AG46,45,(1/2)*ATAN(AY46)*(180/PI()))</f>
        <v>23.1829313788846</v>
      </c>
      <c r="BB46" s="11">
        <f>IF(AE46=AG46,1,TAN(BA46/(180/PI())))</f>
        <v>0.4282479643964856</v>
      </c>
      <c r="BD46" s="11">
        <f>(1/3)*(AH46*(AG46-AM46)^3+AE46*AM46^3-AD46*(AM46-AH46)^3)</f>
        <v>24.508894636824323</v>
      </c>
      <c r="BE46" s="11">
        <f>(1/3)*(AH46*(AE46-AT46)^3+AG46*AT46^3-AF46*(AT46-AH46)^3)</f>
        <v>8.680769636824323</v>
      </c>
      <c r="BF46" s="11">
        <f>BD46*(SIN(AZ46))^2+BE46*(COS(AZ46))^2+AX46*SIN(2*AZ46)</f>
        <v>5.1260221756007915</v>
      </c>
      <c r="BG46" s="11">
        <f>BD46*COS(AZ46)^2+BE46*SIN(AZ46)^2-AX46*SIN(2*AZ46)</f>
        <v>28.063642098047854</v>
      </c>
      <c r="BH46" s="11"/>
      <c r="BI46" s="8">
        <f>SQRT(BD46/H46)</f>
        <v>1.8795780487503164</v>
      </c>
      <c r="BJ46" s="11">
        <f>SQRT(BE46/H46)</f>
        <v>1.1186072187378888</v>
      </c>
      <c r="BK46" s="11">
        <f>SQRT(BF46/H46)</f>
        <v>0.8595848296508495</v>
      </c>
      <c r="BL46" s="11">
        <f>SQRT(BG46/H46)</f>
        <v>2.0112706609978384</v>
      </c>
      <c r="BM46" s="11"/>
      <c r="BN46" s="8">
        <f>BD46/(AG46-AM46)</f>
        <v>6.24860707364341</v>
      </c>
      <c r="BO46" s="11">
        <f>BE46/(AE46-AT46)</f>
        <v>2.97052926300578</v>
      </c>
      <c r="BP46" s="11"/>
      <c r="BQ46" s="8">
        <f>DF46</f>
        <v>1.2428416601850107</v>
      </c>
      <c r="BR46" s="11">
        <f>DG46</f>
        <v>1.8086063013350668</v>
      </c>
      <c r="BS46" s="11">
        <f>DH46</f>
        <v>2.1636553782149814</v>
      </c>
      <c r="BT46" s="11">
        <f>LARGE(BQ46:BS46,1)</f>
        <v>2.1636553782149814</v>
      </c>
      <c r="BU46" s="11">
        <f>BF46/BT46</f>
        <v>2.3691490924168184</v>
      </c>
      <c r="BV46" s="11"/>
      <c r="BW46" s="8">
        <f>DI46</f>
        <v>4.029839357018995</v>
      </c>
      <c r="BX46" s="11">
        <f>DJ46</f>
        <v>3.060348887573317</v>
      </c>
      <c r="BY46" s="11">
        <f>LARGE(BW46:BX46,1)</f>
        <v>4.029839357018995</v>
      </c>
      <c r="BZ46" s="11">
        <f>BG46/BY46</f>
        <v>6.96396049861587</v>
      </c>
      <c r="CA46" s="11"/>
      <c r="CC46" s="11"/>
      <c r="CD46" s="11">
        <f>AZ46</f>
        <v>0.40461848282544527</v>
      </c>
      <c r="CE46" s="11">
        <f>CD46*(180/PI())</f>
        <v>23.1829313788846</v>
      </c>
      <c r="CF46" s="11">
        <f>(PI()/2)-CD46</f>
        <v>1.1661778439694512</v>
      </c>
      <c r="CG46" s="11">
        <f>CF46*(180/PI())</f>
        <v>66.8170686211154</v>
      </c>
      <c r="CH46" s="2" t="s">
        <v>13</v>
      </c>
      <c r="CI46" s="11">
        <f>CD46-(CK46+CN46)</f>
        <v>0.08335507463947461</v>
      </c>
      <c r="CJ46" s="11">
        <f>CI46*(180/PI())</f>
        <v>4.775893977839857</v>
      </c>
      <c r="CK46" s="11">
        <f>ACOS((DD46^2+DC46^2-AH46^2)/(2*DD46*DC46))</f>
        <v>0.18479091164087014</v>
      </c>
      <c r="CL46" s="11">
        <f>CK46*(180/PI())</f>
        <v>10.587739329396772</v>
      </c>
      <c r="CM46" s="2" t="s">
        <v>13</v>
      </c>
      <c r="CN46" s="11">
        <f>ACOS((AT46^2+DD46^2-(AG46-AM46)^2)/(2*AT46*DD46))-CF46</f>
        <v>0.13647249654510052</v>
      </c>
      <c r="CO46" s="11">
        <f>CN46*(180/PI())</f>
        <v>7.819298071647968</v>
      </c>
      <c r="CP46" s="11">
        <f>ATAN(AT46/AM46)</f>
        <v>0.47849480715482995</v>
      </c>
      <c r="CQ46" s="11">
        <f>CP46*(180/PI())</f>
        <v>27.415732968897984</v>
      </c>
      <c r="CR46" s="11">
        <f>ACOS((DB46^2+DA46^2-AH46^2)/(2*DB46*DA46))</f>
        <v>0.1916056318821524</v>
      </c>
      <c r="CS46" s="11">
        <f>CR46*(180/PI())</f>
        <v>10.97819403778462</v>
      </c>
      <c r="CT46" s="2" t="s">
        <v>13</v>
      </c>
      <c r="CU46" s="11">
        <f>ACOS((DA46^2+AM46^2-(AE46-AT46)^2)/(2*DA46*AM46))-CD46</f>
        <v>0.5481189349865359</v>
      </c>
      <c r="CV46" s="11">
        <f>CU46*(180/PI())</f>
        <v>31.404901645934064</v>
      </c>
      <c r="CW46" s="2" t="s">
        <v>13</v>
      </c>
      <c r="CX46" s="11">
        <f>((PI()/2)-CD46)-(CU46+CR46)</f>
        <v>0.426453277100763</v>
      </c>
      <c r="CY46" s="11">
        <f>CX46*(180/PI())</f>
        <v>24.433972937396714</v>
      </c>
      <c r="DA46" s="11">
        <f>SQRT(AM46^2+(AE46-AT46)^2)</f>
        <v>3.5856198926558296</v>
      </c>
      <c r="DB46" s="11">
        <f>SQRT((AM46-AH46)^2+(AE46-AT46)^2)</f>
        <v>3.209768832884255</v>
      </c>
      <c r="DC46" s="11">
        <f>SQRT((AG46-AM46)^2+(AT46-AH46)^2)</f>
        <v>3.935963052385571</v>
      </c>
      <c r="DD46" s="11">
        <f>SQRT((AG46-AM46)^2+AT46^2)</f>
        <v>4.067660163263199</v>
      </c>
      <c r="DE46" s="11">
        <f>SQRT(AM46^2+AT46^2)</f>
        <v>2.340575065284347</v>
      </c>
      <c r="DF46" s="11">
        <f>DC46*SIN(CK46+CN46)</f>
        <v>1.2428416601850107</v>
      </c>
      <c r="DG46" s="11">
        <f>DE46*SIN(CP46+CD46)</f>
        <v>1.8086063013350668</v>
      </c>
      <c r="DH46" s="11">
        <f>DB46*SIN(CU46+CR46)</f>
        <v>2.1636553782149814</v>
      </c>
      <c r="DI46" s="11">
        <f>DD46*SIN(CF46+CI46+CK46)</f>
        <v>4.029839357018995</v>
      </c>
      <c r="DJ46" s="11">
        <f>DA46*SIN(CR46+CX46+CD46)</f>
        <v>3.060348887573317</v>
      </c>
      <c r="DK46" s="11"/>
      <c r="DL46" s="11"/>
      <c r="DM46" s="11"/>
      <c r="DN46" s="11"/>
      <c r="DO46" s="11"/>
      <c r="DP46" s="11"/>
      <c r="DQ46" s="11"/>
      <c r="DR46" s="11"/>
    </row>
    <row r="47" spans="1:122" ht="15">
      <c r="A47" s="5">
        <v>47</v>
      </c>
      <c r="B47" s="14" t="s">
        <v>109</v>
      </c>
      <c r="C47" s="15" t="s">
        <v>156</v>
      </c>
      <c r="D47" s="12">
        <v>6</v>
      </c>
      <c r="E47" s="12">
        <v>4</v>
      </c>
      <c r="F47" s="12">
        <v>0.625</v>
      </c>
      <c r="G47" s="8">
        <f>H47*490/144</f>
        <v>19.938151041666668</v>
      </c>
      <c r="H47" s="16">
        <f>AH47*(AD47+AG47)</f>
        <v>5.859375</v>
      </c>
      <c r="I47" s="8">
        <f>BD47</f>
        <v>21.06925048828125</v>
      </c>
      <c r="J47" s="11">
        <f>BN47</f>
        <v>5.310460110467864</v>
      </c>
      <c r="K47" s="11">
        <f>BI47</f>
        <v>1.8962644198528853</v>
      </c>
      <c r="L47" s="11">
        <f>AM47</f>
        <v>2.0325</v>
      </c>
      <c r="M47" s="11">
        <f>AO47</f>
        <v>3.9675</v>
      </c>
      <c r="N47" s="8">
        <f>BE47</f>
        <v>7.5243286132812495</v>
      </c>
      <c r="O47" s="11">
        <f>BO47</f>
        <v>2.5355783027064023</v>
      </c>
      <c r="P47" s="11">
        <f>BJ47</f>
        <v>1.1332043431496956</v>
      </c>
      <c r="Q47" s="11">
        <f>AT47</f>
        <v>1.0325</v>
      </c>
      <c r="R47" s="11">
        <f>AV47</f>
        <v>2.9675000000000002</v>
      </c>
      <c r="S47" s="8">
        <f>BF47</f>
        <v>4.3710960630463305</v>
      </c>
      <c r="T47" s="11">
        <f>BU47</f>
        <v>2.0230243029155837</v>
      </c>
      <c r="U47" s="11">
        <f>BK47</f>
        <v>0.8637131437924903</v>
      </c>
      <c r="V47" s="11">
        <f>BT47</f>
        <v>2.1606740248976273</v>
      </c>
      <c r="W47" s="8">
        <f>BG47</f>
        <v>24.22248303851617</v>
      </c>
      <c r="X47" s="11">
        <f>BZ47</f>
        <v>5.980443315342879</v>
      </c>
      <c r="Y47" s="11">
        <f>BL47</f>
        <v>2.03321677117159</v>
      </c>
      <c r="Z47" s="11">
        <f>BY47</f>
        <v>4.050282188340985</v>
      </c>
      <c r="AA47" s="11">
        <f>BA47</f>
        <v>23.48754942722733</v>
      </c>
      <c r="AB47" s="11">
        <f>BB47</f>
        <v>0.4345540120909449</v>
      </c>
      <c r="AD47" s="8">
        <f>AE47-AH47</f>
        <v>3.375</v>
      </c>
      <c r="AE47" s="11">
        <f>E47</f>
        <v>4</v>
      </c>
      <c r="AF47" s="11">
        <f>AG47-AH47</f>
        <v>5.375</v>
      </c>
      <c r="AG47" s="11">
        <f>D47</f>
        <v>6</v>
      </c>
      <c r="AH47" s="11">
        <f>F47</f>
        <v>0.625</v>
      </c>
      <c r="AI47" s="8">
        <f>AG47*AH47</f>
        <v>3.75</v>
      </c>
      <c r="AJ47" s="11">
        <f>AG47/2</f>
        <v>3</v>
      </c>
      <c r="AK47" s="11">
        <f>AD47*AH47</f>
        <v>2.109375</v>
      </c>
      <c r="AL47" s="11">
        <f>AH47/2</f>
        <v>0.3125</v>
      </c>
      <c r="AM47" s="11">
        <f>(AI47*AJ47+AK47*AL47)/(AI47+AK47)</f>
        <v>2.0325</v>
      </c>
      <c r="AN47" s="11"/>
      <c r="AO47" s="11">
        <f>AG47-AM47</f>
        <v>3.9675</v>
      </c>
      <c r="AP47" s="8">
        <f>AE47*AH47</f>
        <v>2.5</v>
      </c>
      <c r="AQ47" s="11">
        <f>AE47/2</f>
        <v>2</v>
      </c>
      <c r="AR47" s="11">
        <f>AF47*AH47</f>
        <v>3.359375</v>
      </c>
      <c r="AS47" s="11">
        <f>AH47/2</f>
        <v>0.3125</v>
      </c>
      <c r="AT47" s="11">
        <f>(AP47*AQ47+AR47*AS47)/(AP47+AR47)</f>
        <v>1.0325</v>
      </c>
      <c r="AU47" s="11"/>
      <c r="AV47" s="11">
        <f>AE47-AT47</f>
        <v>2.9675000000000002</v>
      </c>
      <c r="AX47" s="11">
        <f>-(AD47*AE47*AF47*AG47*AH47)/(4*(AE47+AF47))</f>
        <v>-7.25625</v>
      </c>
      <c r="AY47" s="11">
        <f>IF(AE47=AG47,"N/A",(2*AX47)/(BE47-BD47))</f>
        <v>1.071434751261716</v>
      </c>
      <c r="AZ47" s="11">
        <f>IF(AE47=AG47,PI()/4,(1/2)*ATAN(AY47))</f>
        <v>0.40993507073002516</v>
      </c>
      <c r="BA47" s="11">
        <f>IF(AE47=AG47,45,(1/2)*ATAN(AY47)*(180/PI()))</f>
        <v>23.48754942722733</v>
      </c>
      <c r="BB47" s="11">
        <f>IF(AE47=AG47,1,TAN(BA47/(180/PI())))</f>
        <v>0.4345540120909449</v>
      </c>
      <c r="BD47" s="11">
        <f>(1/3)*(AH47*(AG47-AM47)^3+AE47*AM47^3-AD47*(AM47-AH47)^3)</f>
        <v>21.06925048828125</v>
      </c>
      <c r="BE47" s="11">
        <f>(1/3)*(AH47*(AE47-AT47)^3+AG47*AT47^3-AF47*(AT47-AH47)^3)</f>
        <v>7.5243286132812495</v>
      </c>
      <c r="BF47" s="11">
        <f>BD47*(SIN(AZ47))^2+BE47*(COS(AZ47))^2+AX47*SIN(2*AZ47)</f>
        <v>4.3710960630463305</v>
      </c>
      <c r="BG47" s="11">
        <f>BD47*COS(AZ47)^2+BE47*SIN(AZ47)^2-AX47*SIN(2*AZ47)</f>
        <v>24.22248303851617</v>
      </c>
      <c r="BH47" s="11"/>
      <c r="BI47" s="8">
        <f>SQRT(BD47/H47)</f>
        <v>1.8962644198528853</v>
      </c>
      <c r="BJ47" s="11">
        <f>SQRT(BE47/H47)</f>
        <v>1.1332043431496956</v>
      </c>
      <c r="BK47" s="11">
        <f>SQRT(BF47/H47)</f>
        <v>0.8637131437924903</v>
      </c>
      <c r="BL47" s="11">
        <f>SQRT(BG47/H47)</f>
        <v>2.03321677117159</v>
      </c>
      <c r="BM47" s="11"/>
      <c r="BN47" s="8">
        <f>BD47/(AG47-AM47)</f>
        <v>5.310460110467864</v>
      </c>
      <c r="BO47" s="11">
        <f>BE47/(AE47-AT47)</f>
        <v>2.5355783027064023</v>
      </c>
      <c r="BP47" s="11"/>
      <c r="BQ47" s="8">
        <f>DF47</f>
        <v>1.2075089676266164</v>
      </c>
      <c r="BR47" s="11">
        <f>DG47</f>
        <v>1.7570063962607947</v>
      </c>
      <c r="BS47" s="11">
        <f>DH47</f>
        <v>2.1606740248976273</v>
      </c>
      <c r="BT47" s="11">
        <f>LARGE(BQ47:BS47,1)</f>
        <v>2.1606740248976273</v>
      </c>
      <c r="BU47" s="11">
        <f>BF47/BT47</f>
        <v>2.0230243029155837</v>
      </c>
      <c r="BV47" s="11"/>
      <c r="BW47" s="8">
        <f>DI47</f>
        <v>4.050282188340985</v>
      </c>
      <c r="BX47" s="11">
        <f>DJ47</f>
        <v>3.0467971420702624</v>
      </c>
      <c r="BY47" s="11">
        <f>LARGE(BW47:BX47,1)</f>
        <v>4.050282188340985</v>
      </c>
      <c r="BZ47" s="11">
        <f>BG47/BY47</f>
        <v>5.980443315342879</v>
      </c>
      <c r="CA47" s="11"/>
      <c r="CC47" s="11"/>
      <c r="CD47" s="11">
        <f>AZ47</f>
        <v>0.40993507073002516</v>
      </c>
      <c r="CE47" s="11">
        <f>CD47*(180/PI())</f>
        <v>23.48754942722733</v>
      </c>
      <c r="CF47" s="11">
        <f>(PI()/2)-CD47</f>
        <v>1.1608612560648714</v>
      </c>
      <c r="CG47" s="11">
        <f>CF47*(180/PI())</f>
        <v>66.51245057277268</v>
      </c>
      <c r="CH47" s="2" t="s">
        <v>13</v>
      </c>
      <c r="CI47" s="11">
        <f>CD47-(CK47+CN47)</f>
        <v>0.10235061450085686</v>
      </c>
      <c r="CJ47" s="11">
        <f>CI47*(180/PI())</f>
        <v>5.864258241469581</v>
      </c>
      <c r="CK47" s="11">
        <f>ACOS((DD47^2+DC47^2-AH47^2)/(2*DD47*DC47))</f>
        <v>0.15224171487337546</v>
      </c>
      <c r="CL47" s="11">
        <f>CK47*(180/PI())</f>
        <v>8.722807728078466</v>
      </c>
      <c r="CM47" s="2" t="s">
        <v>13</v>
      </c>
      <c r="CN47" s="11">
        <f>ACOS((AT47^2+DD47^2-(AG47-AM47)^2)/(2*AT47*DD47))-CF47</f>
        <v>0.15534274135579285</v>
      </c>
      <c r="CO47" s="11">
        <f>CN47*(180/PI())</f>
        <v>8.900483457679282</v>
      </c>
      <c r="CP47" s="11">
        <f>ATAN(AT47/AM47)</f>
        <v>0.4700231969643476</v>
      </c>
      <c r="CQ47" s="11">
        <f>CP47*(180/PI())</f>
        <v>26.930345459303325</v>
      </c>
      <c r="CR47" s="11">
        <f>ACOS((DB47^2+DA47^2-AH47^2)/(2*DB47*DA47))</f>
        <v>0.15765217397470055</v>
      </c>
      <c r="CS47" s="11">
        <f>CR47*(180/PI())</f>
        <v>9.032804199812539</v>
      </c>
      <c r="CT47" s="2" t="s">
        <v>13</v>
      </c>
      <c r="CU47" s="11">
        <f>ACOS((DA47^2+AM47^2-(AE47-AT47)^2)/(2*DA47*AM47))-CD47</f>
        <v>0.5603279800837</v>
      </c>
      <c r="CV47" s="11">
        <f>CU47*(180/PI())</f>
        <v>32.10442840188646</v>
      </c>
      <c r="CW47" s="2" t="s">
        <v>13</v>
      </c>
      <c r="CX47" s="11">
        <f>((PI()/2)-CD47)-(CU47+CR47)</f>
        <v>0.4428811020064709</v>
      </c>
      <c r="CY47" s="11">
        <f>CX47*(180/PI())</f>
        <v>25.375217971073678</v>
      </c>
      <c r="DA47" s="11">
        <f>SQRT(AM47^2+(AE47-AT47)^2)</f>
        <v>3.5968197758575564</v>
      </c>
      <c r="DB47" s="11">
        <f>SQRT((AM47-AH47)^2+(AE47-AT47)^2)</f>
        <v>3.2843739890578845</v>
      </c>
      <c r="DC47" s="11">
        <f>SQRT((AG47-AM47)^2+(AT47-AH47)^2)</f>
        <v>3.988372161671977</v>
      </c>
      <c r="DD47" s="11">
        <f>SQRT((AG47-AM47)^2+AT47^2)</f>
        <v>4.099647850730596</v>
      </c>
      <c r="DE47" s="11">
        <f>SQRT(AM47^2+AT47^2)</f>
        <v>2.2797176360242513</v>
      </c>
      <c r="DF47" s="11">
        <f>DC47*SIN(CK47+CN47)</f>
        <v>1.2075089676266164</v>
      </c>
      <c r="DG47" s="11">
        <f>DE47*SIN(CP47+CD47)</f>
        <v>1.7570063962607947</v>
      </c>
      <c r="DH47" s="11">
        <f>DB47*SIN(CU47+CR47)</f>
        <v>2.1606740248976273</v>
      </c>
      <c r="DI47" s="11">
        <f>DD47*SIN(CF47+CI47+CK47)</f>
        <v>4.050282188340985</v>
      </c>
      <c r="DJ47" s="11">
        <f>DA47*SIN(CR47+CX47+CD47)</f>
        <v>3.0467971420702624</v>
      </c>
      <c r="DK47" s="11"/>
      <c r="DL47" s="11"/>
      <c r="DM47" s="11"/>
      <c r="DN47" s="11"/>
      <c r="DO47" s="11"/>
      <c r="DP47" s="11"/>
      <c r="DQ47" s="11"/>
      <c r="DR47" s="11"/>
    </row>
    <row r="48" spans="1:122" ht="15">
      <c r="A48" s="1">
        <v>48</v>
      </c>
      <c r="B48" s="14" t="s">
        <v>109</v>
      </c>
      <c r="C48" s="15" t="s">
        <v>157</v>
      </c>
      <c r="D48" s="12">
        <v>6</v>
      </c>
      <c r="E48" s="12">
        <v>4</v>
      </c>
      <c r="F48" s="12">
        <v>0.5625</v>
      </c>
      <c r="G48" s="8">
        <f>H48*490/144</f>
        <v>18.06396484375</v>
      </c>
      <c r="H48" s="16">
        <f>AH48*(AD48+AG48)</f>
        <v>5.30859375</v>
      </c>
      <c r="I48" s="8">
        <f>BD48</f>
        <v>19.26251349543893</v>
      </c>
      <c r="J48" s="11">
        <f>BN48</f>
        <v>4.827367108031789</v>
      </c>
      <c r="K48" s="11">
        <f>BI48</f>
        <v>1.904876097518292</v>
      </c>
      <c r="L48" s="11">
        <f>AM48</f>
        <v>2.009726821192053</v>
      </c>
      <c r="M48" s="11">
        <f>AO48</f>
        <v>3.990273178807947</v>
      </c>
      <c r="N48" s="8">
        <f>BE48</f>
        <v>6.910218573563936</v>
      </c>
      <c r="O48" s="11">
        <f>BO48</f>
        <v>2.310898757523769</v>
      </c>
      <c r="P48" s="11">
        <f>BJ48</f>
        <v>1.1409225043904399</v>
      </c>
      <c r="Q48" s="11">
        <f>AT48</f>
        <v>1.009726821192053</v>
      </c>
      <c r="R48" s="11">
        <f>AV48</f>
        <v>2.9902731788079473</v>
      </c>
      <c r="S48" s="8">
        <f>BF48</f>
        <v>3.9855280734064573</v>
      </c>
      <c r="T48" s="11">
        <f>BU48</f>
        <v>1.8456705486205918</v>
      </c>
      <c r="U48" s="11">
        <f>BK48</f>
        <v>0.8664693215595491</v>
      </c>
      <c r="V48" s="11">
        <f>BT48</f>
        <v>2.1593930056396804</v>
      </c>
      <c r="W48" s="8">
        <f>BG48</f>
        <v>22.187203995596406</v>
      </c>
      <c r="X48" s="11">
        <f>BZ48</f>
        <v>5.464275400753269</v>
      </c>
      <c r="Y48" s="11">
        <f>BL48</f>
        <v>2.044379618054632</v>
      </c>
      <c r="Z48" s="11">
        <f>BY48</f>
        <v>4.060411009397115</v>
      </c>
      <c r="AA48" s="11">
        <f>BA48</f>
        <v>23.63146425514274</v>
      </c>
      <c r="AB48" s="11">
        <f>BB48</f>
        <v>0.43754338780172425</v>
      </c>
      <c r="AD48" s="8">
        <f>AE48-AH48</f>
        <v>3.4375</v>
      </c>
      <c r="AE48" s="11">
        <f>E48</f>
        <v>4</v>
      </c>
      <c r="AF48" s="11">
        <f>AG48-AH48</f>
        <v>5.4375</v>
      </c>
      <c r="AG48" s="11">
        <f>D48</f>
        <v>6</v>
      </c>
      <c r="AH48" s="11">
        <f>F48</f>
        <v>0.5625</v>
      </c>
      <c r="AI48" s="8">
        <f>AG48*AH48</f>
        <v>3.375</v>
      </c>
      <c r="AJ48" s="11">
        <f>AG48/2</f>
        <v>3</v>
      </c>
      <c r="AK48" s="11">
        <f>AD48*AH48</f>
        <v>1.93359375</v>
      </c>
      <c r="AL48" s="11">
        <f>AH48/2</f>
        <v>0.28125</v>
      </c>
      <c r="AM48" s="11">
        <f>(AI48*AJ48+AK48*AL48)/(AI48+AK48)</f>
        <v>2.009726821192053</v>
      </c>
      <c r="AN48" s="11"/>
      <c r="AO48" s="11">
        <f>AG48-AM48</f>
        <v>3.990273178807947</v>
      </c>
      <c r="AP48" s="8">
        <f>AE48*AH48</f>
        <v>2.25</v>
      </c>
      <c r="AQ48" s="11">
        <f>AE48/2</f>
        <v>2</v>
      </c>
      <c r="AR48" s="11">
        <f>AF48*AH48</f>
        <v>3.05859375</v>
      </c>
      <c r="AS48" s="11">
        <f>AH48/2</f>
        <v>0.28125</v>
      </c>
      <c r="AT48" s="11">
        <f>(AP48*AQ48+AR48*AS48)/(AP48+AR48)</f>
        <v>1.009726821192053</v>
      </c>
      <c r="AU48" s="11"/>
      <c r="AV48" s="11">
        <f>AE48-AT48</f>
        <v>2.9902731788079473</v>
      </c>
      <c r="AX48" s="11">
        <f>-(AD48*AE48*AF48*AG48*AH48)/(4*(AE48+AF48))</f>
        <v>-6.684343956953643</v>
      </c>
      <c r="AY48" s="11">
        <f>IF(AE48=AG48,"N/A",(2*AX48)/(BE48-BD48))</f>
        <v>1.0822837374318464</v>
      </c>
      <c r="AZ48" s="11">
        <f>IF(AE48=AG48,PI()/4,(1/2)*ATAN(AY48))</f>
        <v>0.4124468583195901</v>
      </c>
      <c r="BA48" s="11">
        <f>IF(AE48=AG48,45,(1/2)*ATAN(AY48)*(180/PI()))</f>
        <v>23.63146425514274</v>
      </c>
      <c r="BB48" s="11">
        <f>IF(AE48=AG48,1,TAN(BA48/(180/PI())))</f>
        <v>0.43754338780172425</v>
      </c>
      <c r="BD48" s="11">
        <f>(1/3)*(AH48*(AG48-AM48)^3+AE48*AM48^3-AD48*(AM48-AH48)^3)</f>
        <v>19.26251349543893</v>
      </c>
      <c r="BE48" s="11">
        <f>(1/3)*(AH48*(AE48-AT48)^3+AG48*AT48^3-AF48*(AT48-AH48)^3)</f>
        <v>6.910218573563936</v>
      </c>
      <c r="BF48" s="11">
        <f>BD48*(SIN(AZ48))^2+BE48*(COS(AZ48))^2+AX48*SIN(2*AZ48)</f>
        <v>3.9855280734064573</v>
      </c>
      <c r="BG48" s="11">
        <f>BD48*COS(AZ48)^2+BE48*SIN(AZ48)^2-AX48*SIN(2*AZ48)</f>
        <v>22.187203995596406</v>
      </c>
      <c r="BH48" s="11"/>
      <c r="BI48" s="8">
        <f>SQRT(BD48/H48)</f>
        <v>1.904876097518292</v>
      </c>
      <c r="BJ48" s="11">
        <f>SQRT(BE48/H48)</f>
        <v>1.1409225043904399</v>
      </c>
      <c r="BK48" s="11">
        <f>SQRT(BF48/H48)</f>
        <v>0.8664693215595491</v>
      </c>
      <c r="BL48" s="11">
        <f>SQRT(BG48/H48)</f>
        <v>2.044379618054632</v>
      </c>
      <c r="BM48" s="11"/>
      <c r="BN48" s="8">
        <f>BD48/(AG48-AM48)</f>
        <v>4.827367108031789</v>
      </c>
      <c r="BO48" s="11">
        <f>BE48/(AE48-AT48)</f>
        <v>2.310898757523769</v>
      </c>
      <c r="BP48" s="11"/>
      <c r="BQ48" s="8">
        <f>DF48</f>
        <v>1.1897861667792324</v>
      </c>
      <c r="BR48" s="11">
        <f>DG48</f>
        <v>1.7306573064321926</v>
      </c>
      <c r="BS48" s="11">
        <f>DH48</f>
        <v>2.1593930056396804</v>
      </c>
      <c r="BT48" s="11">
        <f>LARGE(BQ48:BS48,1)</f>
        <v>2.1593930056396804</v>
      </c>
      <c r="BU48" s="11">
        <f>BF48/BT48</f>
        <v>1.8456705486205918</v>
      </c>
      <c r="BV48" s="11"/>
      <c r="BW48" s="8">
        <f>DI48</f>
        <v>4.060411009397115</v>
      </c>
      <c r="BX48" s="11">
        <f>DJ48</f>
        <v>3.0398542061266083</v>
      </c>
      <c r="BY48" s="11">
        <f>LARGE(BW48:BX48,1)</f>
        <v>4.060411009397115</v>
      </c>
      <c r="BZ48" s="11">
        <f>BG48/BY48</f>
        <v>5.464275400753269</v>
      </c>
      <c r="CA48" s="11"/>
      <c r="CC48" s="11"/>
      <c r="CD48" s="11">
        <f>AZ48</f>
        <v>0.4124468583195901</v>
      </c>
      <c r="CE48" s="11">
        <f>CD48*(180/PI())</f>
        <v>23.63146425514274</v>
      </c>
      <c r="CF48" s="11">
        <f>(PI()/2)-CD48</f>
        <v>1.1583494684753064</v>
      </c>
      <c r="CG48" s="11">
        <f>CF48*(180/PI())</f>
        <v>66.36853574485725</v>
      </c>
      <c r="CH48" s="2" t="s">
        <v>13</v>
      </c>
      <c r="CI48" s="11">
        <f>CD48-(CK48+CN48)</f>
        <v>0.11161345060525324</v>
      </c>
      <c r="CJ48" s="11">
        <f>CI48*(180/PI())</f>
        <v>6.394979656572894</v>
      </c>
      <c r="CK48" s="11">
        <f>ACOS((DD48^2+DC48^2-AH48^2)/(2*DD48*DC48))</f>
        <v>0.13623095349071423</v>
      </c>
      <c r="CL48" s="11">
        <f>CK48*(180/PI())</f>
        <v>7.805458674060936</v>
      </c>
      <c r="CM48" s="2" t="s">
        <v>13</v>
      </c>
      <c r="CN48" s="11">
        <f>ACOS((AT48^2+DD48^2-(AG48-AM48)^2)/(2*AT48*DD48))-CF48</f>
        <v>0.16460245422362263</v>
      </c>
      <c r="CO48" s="11">
        <f>CN48*(180/PI())</f>
        <v>9.431025924508909</v>
      </c>
      <c r="CP48" s="11">
        <f>ATAN(AT48/AM48)</f>
        <v>0.46558168337620487</v>
      </c>
      <c r="CQ48" s="11">
        <f>CP48*(180/PI())</f>
        <v>26.67586547605274</v>
      </c>
      <c r="CR48" s="11">
        <f>ACOS((DB48^2+DA48^2-AH48^2)/(2*DB48*DA48))</f>
        <v>0.14099831780712635</v>
      </c>
      <c r="CS48" s="11">
        <f>CR48*(180/PI())</f>
        <v>8.078608528792621</v>
      </c>
      <c r="CT48" s="2" t="s">
        <v>13</v>
      </c>
      <c r="CU48" s="11">
        <f>ACOS((DA48^2+AM48^2-(AE48-AT48)^2)/(2*DA48*AM48))-CD48</f>
        <v>0.5666029961065753</v>
      </c>
      <c r="CV48" s="11">
        <f>CU48*(180/PI())</f>
        <v>32.46396033637418</v>
      </c>
      <c r="CW48" s="2" t="s">
        <v>13</v>
      </c>
      <c r="CX48" s="11">
        <f>((PI()/2)-CD48)-(CU48+CR48)</f>
        <v>0.4507481545616048</v>
      </c>
      <c r="CY48" s="11">
        <f>CX48*(180/PI())</f>
        <v>25.82596687969046</v>
      </c>
      <c r="DA48" s="11">
        <f>SQRT(AM48^2+(AE48-AT48)^2)</f>
        <v>3.6028787905946684</v>
      </c>
      <c r="DB48" s="11">
        <f>SQRT((AM48-AH48)^2+(AE48-AT48)^2)</f>
        <v>3.322077536102347</v>
      </c>
      <c r="DC48" s="11">
        <f>SQRT((AG48-AM48)^2+(AT48-AH48)^2)</f>
        <v>4.015257385412251</v>
      </c>
      <c r="DD48" s="11">
        <f>SQRT((AG48-AM48)^2+AT48^2)</f>
        <v>4.116045225085444</v>
      </c>
      <c r="DE48" s="11">
        <f>SQRT(AM48^2+AT48^2)</f>
        <v>2.2491220841148936</v>
      </c>
      <c r="DF48" s="11">
        <f>DC48*SIN(CK48+CN48)</f>
        <v>1.1897861667792324</v>
      </c>
      <c r="DG48" s="11">
        <f>DE48*SIN(CP48+CD48)</f>
        <v>1.7306573064321926</v>
      </c>
      <c r="DH48" s="11">
        <f>DB48*SIN(CU48+CR48)</f>
        <v>2.1593930056396804</v>
      </c>
      <c r="DI48" s="11">
        <f>DD48*SIN(CF48+CI48+CK48)</f>
        <v>4.060411009397115</v>
      </c>
      <c r="DJ48" s="11">
        <f>DA48*SIN(CR48+CX48+CD48)</f>
        <v>3.0398542061266083</v>
      </c>
      <c r="DK48" s="11"/>
      <c r="DL48" s="11"/>
      <c r="DM48" s="11"/>
      <c r="DN48" s="11"/>
      <c r="DO48" s="11"/>
      <c r="DP48" s="11"/>
      <c r="DQ48" s="11"/>
      <c r="DR48" s="11"/>
    </row>
    <row r="49" spans="1:122" ht="15">
      <c r="A49" s="5">
        <v>49</v>
      </c>
      <c r="B49" s="14" t="s">
        <v>109</v>
      </c>
      <c r="C49" s="15" t="s">
        <v>158</v>
      </c>
      <c r="D49" s="12">
        <v>6</v>
      </c>
      <c r="E49" s="12">
        <v>4</v>
      </c>
      <c r="F49" s="12">
        <v>0.5</v>
      </c>
      <c r="G49" s="8">
        <f>H49*490/144</f>
        <v>16.163194444444443</v>
      </c>
      <c r="H49" s="16">
        <f>AH49*(AD49+AG49)</f>
        <v>4.75</v>
      </c>
      <c r="I49" s="8">
        <f>BD49</f>
        <v>17.39501096491228</v>
      </c>
      <c r="J49" s="11">
        <f>BN49</f>
        <v>4.334494535519125</v>
      </c>
      <c r="K49" s="11">
        <f>BI49</f>
        <v>1.9136633903485953</v>
      </c>
      <c r="L49" s="11">
        <f>AM49</f>
        <v>1.986842105263158</v>
      </c>
      <c r="M49" s="11">
        <f>AO49</f>
        <v>4.0131578947368425</v>
      </c>
      <c r="N49" s="8">
        <f>BE49</f>
        <v>6.270010964912281</v>
      </c>
      <c r="O49" s="11">
        <f>BO49</f>
        <v>2.080877001455604</v>
      </c>
      <c r="P49" s="11">
        <f>BJ49</f>
        <v>1.1489135339104442</v>
      </c>
      <c r="Q49" s="11">
        <f>AT49</f>
        <v>0.9868421052631579</v>
      </c>
      <c r="R49" s="11">
        <f>AV49</f>
        <v>3.013157894736842</v>
      </c>
      <c r="S49" s="8">
        <f>BF49</f>
        <v>3.592668286921805</v>
      </c>
      <c r="T49" s="11">
        <f>BU49</f>
        <v>1.6646168287161598</v>
      </c>
      <c r="U49" s="11">
        <f>BK49</f>
        <v>0.8696845510294681</v>
      </c>
      <c r="V49" s="11">
        <f>BT49</f>
        <v>2.158255416468822</v>
      </c>
      <c r="W49" s="8">
        <f>BG49</f>
        <v>20.072353642902755</v>
      </c>
      <c r="X49" s="11">
        <f>BZ49</f>
        <v>4.931192307775445</v>
      </c>
      <c r="Y49" s="11">
        <f>BL49</f>
        <v>2.0556650168896047</v>
      </c>
      <c r="Z49" s="11">
        <f>BY49</f>
        <v>4.070486890412468</v>
      </c>
      <c r="AA49" s="11">
        <f>BA49</f>
        <v>23.770068261850277</v>
      </c>
      <c r="AB49" s="11">
        <f>BB49</f>
        <v>0.44042866564345473</v>
      </c>
      <c r="AD49" s="8">
        <f>AE49-AH49</f>
        <v>3.5</v>
      </c>
      <c r="AE49" s="11">
        <f>E49</f>
        <v>4</v>
      </c>
      <c r="AF49" s="11">
        <f>AG49-AH49</f>
        <v>5.5</v>
      </c>
      <c r="AG49" s="11">
        <f>D49</f>
        <v>6</v>
      </c>
      <c r="AH49" s="11">
        <f>F49</f>
        <v>0.5</v>
      </c>
      <c r="AI49" s="8">
        <f>AG49*AH49</f>
        <v>3</v>
      </c>
      <c r="AJ49" s="11">
        <f>AG49/2</f>
        <v>3</v>
      </c>
      <c r="AK49" s="11">
        <f>AD49*AH49</f>
        <v>1.75</v>
      </c>
      <c r="AL49" s="11">
        <f>AH49/2</f>
        <v>0.25</v>
      </c>
      <c r="AM49" s="11">
        <f>(AI49*AJ49+AK49*AL49)/(AI49+AK49)</f>
        <v>1.986842105263158</v>
      </c>
      <c r="AN49" s="11"/>
      <c r="AO49" s="11">
        <f>AG49-AM49</f>
        <v>4.0131578947368425</v>
      </c>
      <c r="AP49" s="8">
        <f>AE49*AH49</f>
        <v>2</v>
      </c>
      <c r="AQ49" s="11">
        <f>AE49/2</f>
        <v>2</v>
      </c>
      <c r="AR49" s="11">
        <f>AF49*AH49</f>
        <v>2.75</v>
      </c>
      <c r="AS49" s="11">
        <f>AH49/2</f>
        <v>0.25</v>
      </c>
      <c r="AT49" s="11">
        <f>(AP49*AQ49+AR49*AS49)/(AP49+AR49)</f>
        <v>0.9868421052631579</v>
      </c>
      <c r="AU49" s="11"/>
      <c r="AV49" s="11">
        <f>AE49-AT49</f>
        <v>3.013157894736842</v>
      </c>
      <c r="AX49" s="11">
        <f>-(AD49*AE49*AF49*AG49*AH49)/(4*(AE49+AF49))</f>
        <v>-6.078947368421052</v>
      </c>
      <c r="AY49" s="11">
        <f>IF(AE49=AG49,"N/A",(2*AX49)/(BE49-BD49))</f>
        <v>1.0928444707273801</v>
      </c>
      <c r="AZ49" s="11">
        <f>IF(AE49=AG49,PI()/4,(1/2)*ATAN(AY49))</f>
        <v>0.41486595459309294</v>
      </c>
      <c r="BA49" s="11">
        <f>IF(AE49=AG49,45,(1/2)*ATAN(AY49)*(180/PI()))</f>
        <v>23.770068261850277</v>
      </c>
      <c r="BB49" s="11">
        <f>IF(AE49=AG49,1,TAN(BA49/(180/PI())))</f>
        <v>0.44042866564345473</v>
      </c>
      <c r="BD49" s="11">
        <f>(1/3)*(AH49*(AG49-AM49)^3+AE49*AM49^3-AD49*(AM49-AH49)^3)</f>
        <v>17.39501096491228</v>
      </c>
      <c r="BE49" s="11">
        <f>(1/3)*(AH49*(AE49-AT49)^3+AG49*AT49^3-AF49*(AT49-AH49)^3)</f>
        <v>6.270010964912281</v>
      </c>
      <c r="BF49" s="11">
        <f>BD49*(SIN(AZ49))^2+BE49*(COS(AZ49))^2+AX49*SIN(2*AZ49)</f>
        <v>3.592668286921805</v>
      </c>
      <c r="BG49" s="11">
        <f>BD49*COS(AZ49)^2+BE49*SIN(AZ49)^2-AX49*SIN(2*AZ49)</f>
        <v>20.072353642902755</v>
      </c>
      <c r="BH49" s="11"/>
      <c r="BI49" s="8">
        <f>SQRT(BD49/H49)</f>
        <v>1.9136633903485953</v>
      </c>
      <c r="BJ49" s="11">
        <f>SQRT(BE49/H49)</f>
        <v>1.1489135339104442</v>
      </c>
      <c r="BK49" s="11">
        <f>SQRT(BF49/H49)</f>
        <v>0.8696845510294681</v>
      </c>
      <c r="BL49" s="11">
        <f>SQRT(BG49/H49)</f>
        <v>2.0556650168896047</v>
      </c>
      <c r="BM49" s="11"/>
      <c r="BN49" s="8">
        <f>BD49/(AG49-AM49)</f>
        <v>4.334494535519125</v>
      </c>
      <c r="BO49" s="11">
        <f>BE49/(AE49-AT49)</f>
        <v>2.080877001455604</v>
      </c>
      <c r="BP49" s="11"/>
      <c r="BQ49" s="8">
        <f>DF49</f>
        <v>1.1720290912922426</v>
      </c>
      <c r="BR49" s="11">
        <f>DG49</f>
        <v>1.7039596454683168</v>
      </c>
      <c r="BS49" s="11">
        <f>DH49</f>
        <v>2.158255416468822</v>
      </c>
      <c r="BT49" s="11">
        <f>LARGE(BQ49:BS49,1)</f>
        <v>2.158255416468822</v>
      </c>
      <c r="BU49" s="11">
        <f>BF49/BT49</f>
        <v>1.6646168287161598</v>
      </c>
      <c r="BV49" s="11"/>
      <c r="BW49" s="8">
        <f>DI49</f>
        <v>4.070486890412468</v>
      </c>
      <c r="BX49" s="11">
        <f>DJ49</f>
        <v>3.0328042962717405</v>
      </c>
      <c r="BY49" s="11">
        <f>LARGE(BW49:BX49,1)</f>
        <v>4.070486890412468</v>
      </c>
      <c r="BZ49" s="11">
        <f>BG49/BY49</f>
        <v>4.931192307775445</v>
      </c>
      <c r="CA49" s="11"/>
      <c r="CC49" s="11"/>
      <c r="CD49" s="11">
        <f>AZ49</f>
        <v>0.41486595459309294</v>
      </c>
      <c r="CE49" s="11">
        <f>CD49*(180/PI())</f>
        <v>23.770068261850277</v>
      </c>
      <c r="CF49" s="11">
        <f>(PI()/2)-CD49</f>
        <v>1.1559303722018037</v>
      </c>
      <c r="CG49" s="11">
        <f>CF49*(180/PI())</f>
        <v>66.22993173814973</v>
      </c>
      <c r="CH49" s="2" t="s">
        <v>13</v>
      </c>
      <c r="CI49" s="11">
        <f>CD49-(CK49+CN49)</f>
        <v>0.1207215830025824</v>
      </c>
      <c r="CJ49" s="11">
        <f>CI49*(180/PI())</f>
        <v>6.916837202186228</v>
      </c>
      <c r="CK49" s="11">
        <f>ACOS((DD49^2+DC49^2-AH49^2)/(2*DD49*DC49))</f>
        <v>0.12039609544888585</v>
      </c>
      <c r="CL49" s="11">
        <f>CK49*(180/PI())</f>
        <v>6.898188139075378</v>
      </c>
      <c r="CM49" s="2" t="s">
        <v>13</v>
      </c>
      <c r="CN49" s="11">
        <f>ACOS((AT49^2+DD49^2-(AG49-AM49)^2)/(2*AT49*DD49))-CF49</f>
        <v>0.1737482761416247</v>
      </c>
      <c r="CO49" s="11">
        <f>CN49*(180/PI())</f>
        <v>9.95504292058867</v>
      </c>
      <c r="CP49" s="11">
        <f>ATAN(AT49/AM49)</f>
        <v>0.46099509532780175</v>
      </c>
      <c r="CQ49" s="11">
        <f>CP49*(180/PI())</f>
        <v>26.413073338514096</v>
      </c>
      <c r="CR49" s="11">
        <f>ACOS((DB49^2+DA49^2-AH49^2)/(2*DB49*DA49))</f>
        <v>0.12455331800263858</v>
      </c>
      <c r="CS49" s="11">
        <f>CR49*(180/PI())</f>
        <v>7.136379445902008</v>
      </c>
      <c r="CT49" s="2" t="s">
        <v>13</v>
      </c>
      <c r="CU49" s="11">
        <f>ACOS((DA49^2+AM49^2-(AE49-AT49)^2)/(2*DA49*AM49))-CD49</f>
        <v>0.5729833373114351</v>
      </c>
      <c r="CV49" s="11">
        <f>CU49*(180/PI())</f>
        <v>32.82952695926606</v>
      </c>
      <c r="CW49" s="2" t="s">
        <v>13</v>
      </c>
      <c r="CX49" s="11">
        <f>((PI()/2)-CD49)-(CU49+CR49)</f>
        <v>0.45839371688773</v>
      </c>
      <c r="CY49" s="11">
        <f>CX49*(180/PI())</f>
        <v>26.26402533298166</v>
      </c>
      <c r="DA49" s="11">
        <f>SQRT(AM49^2+(AE49-AT49)^2)</f>
        <v>3.6092467427236805</v>
      </c>
      <c r="DB49" s="11">
        <f>SQRT((AM49-AH49)^2+(AE49-AT49)^2)</f>
        <v>3.3600327296915338</v>
      </c>
      <c r="DC49" s="11">
        <f>SQRT((AG49-AM49)^2+(AT49-AH49)^2)</f>
        <v>4.042579810411381</v>
      </c>
      <c r="DD49" s="11">
        <f>SQRT((AG49-AM49)^2+AT49^2)</f>
        <v>4.132710203826161</v>
      </c>
      <c r="DE49" s="11">
        <f>SQRT(AM49^2+AT49^2)</f>
        <v>2.2184226134726357</v>
      </c>
      <c r="DF49" s="11">
        <f>DC49*SIN(CK49+CN49)</f>
        <v>1.1720290912922426</v>
      </c>
      <c r="DG49" s="11">
        <f>DE49*SIN(CP49+CD49)</f>
        <v>1.7039596454683168</v>
      </c>
      <c r="DH49" s="11">
        <f>DB49*SIN(CU49+CR49)</f>
        <v>2.158255416468822</v>
      </c>
      <c r="DI49" s="11">
        <f>DD49*SIN(CF49+CI49+CK49)</f>
        <v>4.070486890412468</v>
      </c>
      <c r="DJ49" s="11">
        <f>DA49*SIN(CR49+CX49+CD49)</f>
        <v>3.0328042962717405</v>
      </c>
      <c r="DK49" s="11"/>
      <c r="DL49" s="11"/>
      <c r="DM49" s="11"/>
      <c r="DN49" s="11"/>
      <c r="DO49" s="11"/>
      <c r="DP49" s="11"/>
      <c r="DQ49" s="11"/>
      <c r="DR49" s="11"/>
    </row>
    <row r="50" spans="1:122" ht="15">
      <c r="A50" s="1">
        <v>50</v>
      </c>
      <c r="B50" s="14" t="s">
        <v>109</v>
      </c>
      <c r="C50" s="15" t="s">
        <v>159</v>
      </c>
      <c r="D50" s="12">
        <v>6</v>
      </c>
      <c r="E50" s="12">
        <v>4</v>
      </c>
      <c r="F50" s="12">
        <v>0.4375</v>
      </c>
      <c r="G50" s="8">
        <f>H50*490/144</f>
        <v>14.23583984375</v>
      </c>
      <c r="H50" s="16">
        <f>AH50*(AD50+AG50)</f>
        <v>4.18359375</v>
      </c>
      <c r="I50" s="8">
        <f>BD50</f>
        <v>15.464579189524933</v>
      </c>
      <c r="J50" s="11">
        <f>BN50</f>
        <v>3.83151559697961</v>
      </c>
      <c r="K50" s="11">
        <f>BI50</f>
        <v>1.9226237404051159</v>
      </c>
      <c r="L50" s="11">
        <f>AM50</f>
        <v>1.9638480392156863</v>
      </c>
      <c r="M50" s="11">
        <f>AO50</f>
        <v>4.036151960784314</v>
      </c>
      <c r="N50" s="8">
        <f>BE50</f>
        <v>5.602030361399931</v>
      </c>
      <c r="O50" s="11">
        <f>BO50</f>
        <v>1.8451086881543266</v>
      </c>
      <c r="P50" s="11">
        <f>BJ50</f>
        <v>1.1571721594674158</v>
      </c>
      <c r="Q50" s="11">
        <f>AT50</f>
        <v>0.9638480392156863</v>
      </c>
      <c r="R50" s="11">
        <f>AV50</f>
        <v>3.0361519607843137</v>
      </c>
      <c r="S50" s="8">
        <f>BF50</f>
        <v>3.1910389543636972</v>
      </c>
      <c r="T50" s="11">
        <f>BU50</f>
        <v>1.4792068191395982</v>
      </c>
      <c r="U50" s="11">
        <f>BK50</f>
        <v>0.8733559837960726</v>
      </c>
      <c r="V50" s="11">
        <f>BT50</f>
        <v>2.157263550353162</v>
      </c>
      <c r="W50" s="8">
        <f>BG50</f>
        <v>17.875570596561168</v>
      </c>
      <c r="X50" s="11">
        <f>BZ50</f>
        <v>4.380713370349019</v>
      </c>
      <c r="Y50" s="11">
        <f>BL50</f>
        <v>2.0670700954209162</v>
      </c>
      <c r="Z50" s="11">
        <f>BY50</f>
        <v>4.08051590810585</v>
      </c>
      <c r="AA50" s="11">
        <f>BA50</f>
        <v>23.90356399533733</v>
      </c>
      <c r="AB50" s="11">
        <f>BB50</f>
        <v>0.4432134241539955</v>
      </c>
      <c r="AD50" s="8">
        <f>AE50-AH50</f>
        <v>3.5625</v>
      </c>
      <c r="AE50" s="11">
        <f>E50</f>
        <v>4</v>
      </c>
      <c r="AF50" s="11">
        <f>AG50-AH50</f>
        <v>5.5625</v>
      </c>
      <c r="AG50" s="11">
        <f>D50</f>
        <v>6</v>
      </c>
      <c r="AH50" s="11">
        <f>F50</f>
        <v>0.4375</v>
      </c>
      <c r="AI50" s="8">
        <f>AG50*AH50</f>
        <v>2.625</v>
      </c>
      <c r="AJ50" s="11">
        <f>AG50/2</f>
        <v>3</v>
      </c>
      <c r="AK50" s="11">
        <f>AD50*AH50</f>
        <v>1.55859375</v>
      </c>
      <c r="AL50" s="11">
        <f>AH50/2</f>
        <v>0.21875</v>
      </c>
      <c r="AM50" s="11">
        <f>(AI50*AJ50+AK50*AL50)/(AI50+AK50)</f>
        <v>1.9638480392156863</v>
      </c>
      <c r="AN50" s="11"/>
      <c r="AO50" s="11">
        <f>AG50-AM50</f>
        <v>4.036151960784314</v>
      </c>
      <c r="AP50" s="8">
        <f>AE50*AH50</f>
        <v>1.75</v>
      </c>
      <c r="AQ50" s="11">
        <f>AE50/2</f>
        <v>2</v>
      </c>
      <c r="AR50" s="11">
        <f>AF50*AH50</f>
        <v>2.43359375</v>
      </c>
      <c r="AS50" s="11">
        <f>AH50/2</f>
        <v>0.21875</v>
      </c>
      <c r="AT50" s="11">
        <f>(AP50*AQ50+AR50*AS50)/(AP50+AR50)</f>
        <v>0.9638480392156863</v>
      </c>
      <c r="AU50" s="11"/>
      <c r="AV50" s="11">
        <f>AE50-AT50</f>
        <v>3.0361519607843137</v>
      </c>
      <c r="AX50" s="11">
        <f>-(AD50*AE50*AF50*AG50*AH50)/(4*(AE50+AF50))</f>
        <v>-5.439797794117647</v>
      </c>
      <c r="AY50" s="11">
        <f>IF(AE50=AG50,"N/A",(2*AX50)/(BE50-BD50))</f>
        <v>1.1031221013791062</v>
      </c>
      <c r="AZ50" s="11">
        <f>IF(AE50=AG50,PI()/4,(1/2)*ATAN(AY50))</f>
        <v>0.4171958946798069</v>
      </c>
      <c r="BA50" s="11">
        <f>IF(AE50=AG50,45,(1/2)*ATAN(AY50)*(180/PI()))</f>
        <v>23.90356399533733</v>
      </c>
      <c r="BB50" s="11">
        <f>IF(AE50=AG50,1,TAN(BA50/(180/PI())))</f>
        <v>0.4432134241539955</v>
      </c>
      <c r="BD50" s="11">
        <f>(1/3)*(AH50*(AG50-AM50)^3+AE50*AM50^3-AD50*(AM50-AH50)^3)</f>
        <v>15.464579189524933</v>
      </c>
      <c r="BE50" s="11">
        <f>(1/3)*(AH50*(AE50-AT50)^3+AG50*AT50^3-AF50*(AT50-AH50)^3)</f>
        <v>5.602030361399931</v>
      </c>
      <c r="BF50" s="11">
        <f>BD50*(SIN(AZ50))^2+BE50*(COS(AZ50))^2+AX50*SIN(2*AZ50)</f>
        <v>3.1910389543636972</v>
      </c>
      <c r="BG50" s="11">
        <f>BD50*COS(AZ50)^2+BE50*SIN(AZ50)^2-AX50*SIN(2*AZ50)</f>
        <v>17.875570596561168</v>
      </c>
      <c r="BH50" s="11"/>
      <c r="BI50" s="8">
        <f>SQRT(BD50/H50)</f>
        <v>1.9226237404051159</v>
      </c>
      <c r="BJ50" s="11">
        <f>SQRT(BE50/H50)</f>
        <v>1.1571721594674158</v>
      </c>
      <c r="BK50" s="11">
        <f>SQRT(BF50/H50)</f>
        <v>0.8733559837960726</v>
      </c>
      <c r="BL50" s="11">
        <f>SQRT(BG50/H50)</f>
        <v>2.0670700954209162</v>
      </c>
      <c r="BM50" s="11"/>
      <c r="BN50" s="8">
        <f>BD50/(AG50-AM50)</f>
        <v>3.83151559697961</v>
      </c>
      <c r="BO50" s="11">
        <f>BE50/(AE50-AT50)</f>
        <v>1.8451086881543266</v>
      </c>
      <c r="BP50" s="11"/>
      <c r="BQ50" s="8">
        <f>DF50</f>
        <v>1.154240030531982</v>
      </c>
      <c r="BR50" s="11">
        <f>DG50</f>
        <v>1.6769257830763349</v>
      </c>
      <c r="BS50" s="11">
        <f>DH50</f>
        <v>2.157263550353162</v>
      </c>
      <c r="BT50" s="11">
        <f>LARGE(BQ50:BS50,1)</f>
        <v>2.157263550353162</v>
      </c>
      <c r="BU50" s="11">
        <f>BF50/BT50</f>
        <v>1.4792068191395982</v>
      </c>
      <c r="BV50" s="11"/>
      <c r="BW50" s="8">
        <f>DI50</f>
        <v>4.08051590810585</v>
      </c>
      <c r="BX50" s="11">
        <f>DJ50</f>
        <v>3.02565042844947</v>
      </c>
      <c r="BY50" s="11">
        <f>LARGE(BW50:BX50,1)</f>
        <v>4.08051590810585</v>
      </c>
      <c r="BZ50" s="11">
        <f>BG50/BY50</f>
        <v>4.380713370349019</v>
      </c>
      <c r="CA50" s="11"/>
      <c r="CC50" s="11"/>
      <c r="CD50" s="11">
        <f>AZ50</f>
        <v>0.4171958946798069</v>
      </c>
      <c r="CE50" s="11">
        <f>CD50*(180/PI())</f>
        <v>23.90356399533733</v>
      </c>
      <c r="CF50" s="11">
        <f>(PI()/2)-CD50</f>
        <v>1.1536004321150897</v>
      </c>
      <c r="CG50" s="11">
        <f>CF50*(180/PI())</f>
        <v>66.09643600466266</v>
      </c>
      <c r="CH50" s="2" t="s">
        <v>13</v>
      </c>
      <c r="CI50" s="11">
        <f>CD50-(CK50+CN50)</f>
        <v>0.1296765762789589</v>
      </c>
      <c r="CJ50" s="11">
        <f>CI50*(180/PI())</f>
        <v>7.42992052249063</v>
      </c>
      <c r="CK50" s="11">
        <f>ACOS((DD50^2+DC50^2-AH50^2)/(2*DD50*DC50))</f>
        <v>0.10473695580834375</v>
      </c>
      <c r="CL50" s="11">
        <f>CK50*(180/PI())</f>
        <v>6.000985526866311</v>
      </c>
      <c r="CM50" s="2" t="s">
        <v>13</v>
      </c>
      <c r="CN50" s="11">
        <f>ACOS((AT50^2+DD50^2-(AG50-AM50)^2)/(2*AT50*DD50))-CF50</f>
        <v>0.18278236259250424</v>
      </c>
      <c r="CO50" s="11">
        <f>CN50*(180/PI())</f>
        <v>10.472657945980389</v>
      </c>
      <c r="CP50" s="11">
        <f>ATAN(AT50/AM50)</f>
        <v>0.45625703831406783</v>
      </c>
      <c r="CQ50" s="11">
        <f>CP50*(180/PI())</f>
        <v>26.141602668534784</v>
      </c>
      <c r="CR50" s="11">
        <f>ACOS((DB50^2+DA50^2-AH50^2)/(2*DB50*DA50))</f>
        <v>0.10831260282184885</v>
      </c>
      <c r="CS50" s="11">
        <f>CR50*(180/PI())</f>
        <v>6.20585500976871</v>
      </c>
      <c r="CT50" s="2" t="s">
        <v>13</v>
      </c>
      <c r="CU50" s="11">
        <f>ACOS((DA50^2+AM50^2-(AE50-AT50)^2)/(2*DA50*AM50))-CD50</f>
        <v>0.5794629799620906</v>
      </c>
      <c r="CV50" s="11">
        <f>CU50*(180/PI())</f>
        <v>33.20078313590158</v>
      </c>
      <c r="CW50" s="2" t="s">
        <v>13</v>
      </c>
      <c r="CX50" s="11">
        <f>((PI()/2)-CD50)-(CU50+CR50)</f>
        <v>0.4658248493311502</v>
      </c>
      <c r="CY50" s="11">
        <f>CX50*(180/PI())</f>
        <v>26.689797858992375</v>
      </c>
      <c r="DA50" s="11">
        <f>SQRT(AM50^2+(AE50-AT50)^2)</f>
        <v>3.6159255869148814</v>
      </c>
      <c r="DB50" s="11">
        <f>SQRT((AM50-AH50)^2+(AE50-AT50)^2)</f>
        <v>3.398228518771509</v>
      </c>
      <c r="DC50" s="11">
        <f>SQRT((AG50-AM50)^2+(AT50-AH50)^2)</f>
        <v>4.070327371223261</v>
      </c>
      <c r="DD50" s="11">
        <f>SQRT((AG50-AM50)^2+AT50^2)</f>
        <v>4.149641634315303</v>
      </c>
      <c r="DE50" s="11">
        <f>SQRT(AM50^2+AT50^2)</f>
        <v>2.187624776745596</v>
      </c>
      <c r="DF50" s="11">
        <f>DC50*SIN(CK50+CN50)</f>
        <v>1.154240030531982</v>
      </c>
      <c r="DG50" s="11">
        <f>DE50*SIN(CP50+CD50)</f>
        <v>1.6769257830763349</v>
      </c>
      <c r="DH50" s="11">
        <f>DB50*SIN(CU50+CR50)</f>
        <v>2.157263550353162</v>
      </c>
      <c r="DI50" s="11">
        <f>DD50*SIN(CF50+CI50+CK50)</f>
        <v>4.08051590810585</v>
      </c>
      <c r="DJ50" s="11">
        <f>DA50*SIN(CR50+CX50+CD50)</f>
        <v>3.02565042844947</v>
      </c>
      <c r="DK50" s="11"/>
      <c r="DL50" s="11"/>
      <c r="DM50" s="11"/>
      <c r="DN50" s="11"/>
      <c r="DO50" s="11"/>
      <c r="DP50" s="11"/>
      <c r="DQ50" s="11"/>
      <c r="DR50" s="11"/>
    </row>
    <row r="51" spans="1:122" ht="15">
      <c r="A51" s="5">
        <v>51</v>
      </c>
      <c r="B51" s="14" t="s">
        <v>109</v>
      </c>
      <c r="C51" s="15" t="s">
        <v>160</v>
      </c>
      <c r="D51" s="12">
        <v>6</v>
      </c>
      <c r="E51" s="12">
        <v>4</v>
      </c>
      <c r="F51" s="12">
        <v>0.375</v>
      </c>
      <c r="G51" s="8">
        <f>H51*490/144</f>
        <v>12.281901041666666</v>
      </c>
      <c r="H51" s="16">
        <f>AH51*(AD51+AG51)</f>
        <v>3.609375</v>
      </c>
      <c r="I51" s="8">
        <f>BD51</f>
        <v>13.469017127891641</v>
      </c>
      <c r="J51" s="11">
        <f>BN51</f>
        <v>3.3181021998725257</v>
      </c>
      <c r="K51" s="11">
        <f>BI51</f>
        <v>1.931754575783603</v>
      </c>
      <c r="L51" s="11">
        <f>AM51</f>
        <v>1.9407467532467533</v>
      </c>
      <c r="M51" s="11">
        <f>AO51</f>
        <v>4.059253246753247</v>
      </c>
      <c r="N51" s="8">
        <f>BE51</f>
        <v>4.90456400289164</v>
      </c>
      <c r="O51" s="11">
        <f>BO51</f>
        <v>1.6031899314307512</v>
      </c>
      <c r="P51" s="11">
        <f>BJ51</f>
        <v>1.1656930313017186</v>
      </c>
      <c r="Q51" s="11">
        <f>AT51</f>
        <v>0.9407467532467533</v>
      </c>
      <c r="R51" s="11">
        <f>AV51</f>
        <v>3.0592532467532467</v>
      </c>
      <c r="S51" s="8">
        <f>BF51</f>
        <v>2.7791141138285793</v>
      </c>
      <c r="T51" s="11">
        <f>BU51</f>
        <v>1.2887632820054602</v>
      </c>
      <c r="U51" s="11">
        <f>BK51</f>
        <v>0.8774799199365766</v>
      </c>
      <c r="V51" s="11">
        <f>BT51</f>
        <v>2.156419377113201</v>
      </c>
      <c r="W51" s="8">
        <f>BG51</f>
        <v>15.594467016954702</v>
      </c>
      <c r="X51" s="11">
        <f>BZ51</f>
        <v>3.8123585589699145</v>
      </c>
      <c r="Y51" s="11">
        <f>BL51</f>
        <v>2.078592065412157</v>
      </c>
      <c r="Z51" s="11">
        <f>BY51</f>
        <v>4.090503759218354</v>
      </c>
      <c r="AA51" s="11">
        <f>BA51</f>
        <v>24.03214530133399</v>
      </c>
      <c r="AB51" s="11">
        <f>BB51</f>
        <v>0.44590110912314884</v>
      </c>
      <c r="AD51" s="8">
        <f>AE51-AH51</f>
        <v>3.625</v>
      </c>
      <c r="AE51" s="11">
        <f>E51</f>
        <v>4</v>
      </c>
      <c r="AF51" s="11">
        <f>AG51-AH51</f>
        <v>5.625</v>
      </c>
      <c r="AG51" s="11">
        <f>D51</f>
        <v>6</v>
      </c>
      <c r="AH51" s="11">
        <f>F51</f>
        <v>0.375</v>
      </c>
      <c r="AI51" s="8">
        <f>AG51*AH51</f>
        <v>2.25</v>
      </c>
      <c r="AJ51" s="11">
        <f>AG51/2</f>
        <v>3</v>
      </c>
      <c r="AK51" s="11">
        <f>AD51*AH51</f>
        <v>1.359375</v>
      </c>
      <c r="AL51" s="11">
        <f>AH51/2</f>
        <v>0.1875</v>
      </c>
      <c r="AM51" s="11">
        <f>(AI51*AJ51+AK51*AL51)/(AI51+AK51)</f>
        <v>1.9407467532467533</v>
      </c>
      <c r="AN51" s="11"/>
      <c r="AO51" s="11">
        <f>AG51-AM51</f>
        <v>4.059253246753247</v>
      </c>
      <c r="AP51" s="8">
        <f>AE51*AH51</f>
        <v>1.5</v>
      </c>
      <c r="AQ51" s="11">
        <f>AE51/2</f>
        <v>2</v>
      </c>
      <c r="AR51" s="11">
        <f>AF51*AH51</f>
        <v>2.109375</v>
      </c>
      <c r="AS51" s="11">
        <f>AH51/2</f>
        <v>0.1875</v>
      </c>
      <c r="AT51" s="11">
        <f>(AP51*AQ51+AR51*AS51)/(AP51+AR51)</f>
        <v>0.9407467532467533</v>
      </c>
      <c r="AU51" s="11"/>
      <c r="AV51" s="11">
        <f>AE51-AT51</f>
        <v>3.0592532467532467</v>
      </c>
      <c r="AX51" s="11">
        <f>-(AD51*AE51*AF51*AG51*AH51)/(4*(AE51+AF51))</f>
        <v>-4.7666396103896105</v>
      </c>
      <c r="AY51" s="11">
        <f>IF(AE51=AG51,"N/A",(2*AX51)/(BE51-BD51))</f>
        <v>1.1131217699062625</v>
      </c>
      <c r="AZ51" s="11">
        <f>IF(AE51=AG51,PI()/4,(1/2)*ATAN(AY51))</f>
        <v>0.41944006182596294</v>
      </c>
      <c r="BA51" s="11">
        <f>IF(AE51=AG51,45,(1/2)*ATAN(AY51)*(180/PI()))</f>
        <v>24.03214530133399</v>
      </c>
      <c r="BB51" s="11">
        <f>IF(AE51=AG51,1,TAN(BA51/(180/PI())))</f>
        <v>0.44590110912314884</v>
      </c>
      <c r="BD51" s="11">
        <f>(1/3)*(AH51*(AG51-AM51)^3+AE51*AM51^3-AD51*(AM51-AH51)^3)</f>
        <v>13.469017127891641</v>
      </c>
      <c r="BE51" s="11">
        <f>(1/3)*(AH51*(AE51-AT51)^3+AG51*AT51^3-AF51*(AT51-AH51)^3)</f>
        <v>4.90456400289164</v>
      </c>
      <c r="BF51" s="11">
        <f>BD51*(SIN(AZ51))^2+BE51*(COS(AZ51))^2+AX51*SIN(2*AZ51)</f>
        <v>2.7791141138285793</v>
      </c>
      <c r="BG51" s="11">
        <f>BD51*COS(AZ51)^2+BE51*SIN(AZ51)^2-AX51*SIN(2*AZ51)</f>
        <v>15.594467016954702</v>
      </c>
      <c r="BH51" s="11"/>
      <c r="BI51" s="8">
        <f>SQRT(BD51/H51)</f>
        <v>1.931754575783603</v>
      </c>
      <c r="BJ51" s="11">
        <f>SQRT(BE51/H51)</f>
        <v>1.1656930313017186</v>
      </c>
      <c r="BK51" s="11">
        <f>SQRT(BF51/H51)</f>
        <v>0.8774799199365766</v>
      </c>
      <c r="BL51" s="11">
        <f>SQRT(BG51/H51)</f>
        <v>2.078592065412157</v>
      </c>
      <c r="BM51" s="11"/>
      <c r="BN51" s="8">
        <f>BD51/(AG51-AM51)</f>
        <v>3.3181021998725257</v>
      </c>
      <c r="BO51" s="11">
        <f>BE51/(AE51-AT51)</f>
        <v>1.6031899314307512</v>
      </c>
      <c r="BP51" s="11"/>
      <c r="BQ51" s="8">
        <f>DF51</f>
        <v>1.1364211015056644</v>
      </c>
      <c r="BR51" s="11">
        <f>DG51</f>
        <v>1.6495675125281033</v>
      </c>
      <c r="BS51" s="11">
        <f>DH51</f>
        <v>2.156419377113201</v>
      </c>
      <c r="BT51" s="11">
        <f>LARGE(BQ51:BS51,1)</f>
        <v>2.156419377113201</v>
      </c>
      <c r="BU51" s="11">
        <f>BF51/BT51</f>
        <v>1.2887632820054602</v>
      </c>
      <c r="BV51" s="11"/>
      <c r="BW51" s="8">
        <f>DI51</f>
        <v>4.090503759218354</v>
      </c>
      <c r="BX51" s="11">
        <f>DJ51</f>
        <v>3.0183954108390916</v>
      </c>
      <c r="BY51" s="11">
        <f>LARGE(BW51:BX51,1)</f>
        <v>4.090503759218354</v>
      </c>
      <c r="BZ51" s="11">
        <f>BG51/BY51</f>
        <v>3.8123585589699145</v>
      </c>
      <c r="CA51" s="11"/>
      <c r="CC51" s="11"/>
      <c r="CD51" s="11">
        <f>AZ51</f>
        <v>0.41944006182596294</v>
      </c>
      <c r="CE51" s="11">
        <f>CD51*(180/PI())</f>
        <v>24.03214530133399</v>
      </c>
      <c r="CF51" s="11">
        <f>(PI()/2)-CD51</f>
        <v>1.1513562649689337</v>
      </c>
      <c r="CG51" s="11">
        <f>CF51*(180/PI())</f>
        <v>65.96785469866602</v>
      </c>
      <c r="CH51" s="2" t="s">
        <v>13</v>
      </c>
      <c r="CI51" s="11">
        <f>CD51-(CK51+CN51)</f>
        <v>0.13848008381130195</v>
      </c>
      <c r="CJ51" s="11">
        <f>CI51*(180/PI())</f>
        <v>7.934324349005517</v>
      </c>
      <c r="CK51" s="11">
        <f>ACOS((DD51^2+DC51^2-AH51^2)/(2*DD51*DC51))</f>
        <v>0.0892532069549814</v>
      </c>
      <c r="CL51" s="11">
        <f>CK51*(180/PI())</f>
        <v>5.11383206652812</v>
      </c>
      <c r="CM51" s="2" t="s">
        <v>13</v>
      </c>
      <c r="CN51" s="11">
        <f>ACOS((AT51^2+DD51^2-(AG51-AM51)^2)/(2*AT51*DD51))-CF51</f>
        <v>0.1917067710596796</v>
      </c>
      <c r="CO51" s="11">
        <f>CN51*(180/PI())</f>
        <v>10.983988885800354</v>
      </c>
      <c r="CP51" s="11">
        <f>ATAN(AT51/AM51)</f>
        <v>0.4513607336557036</v>
      </c>
      <c r="CQ51" s="11">
        <f>CP51*(180/PI())</f>
        <v>25.86106507640027</v>
      </c>
      <c r="CR51" s="11">
        <f>ACOS((DB51^2+DA51^2-AH51^2)/(2*DB51*DA51))</f>
        <v>0.09227177742162973</v>
      </c>
      <c r="CS51" s="11">
        <f>CR51*(180/PI())</f>
        <v>5.286783414429904</v>
      </c>
      <c r="CT51" s="2" t="s">
        <v>13</v>
      </c>
      <c r="CU51" s="11">
        <f>ACOS((DA51^2+AM51^2-(AE51-AT51)^2)/(2*DA51*AM51))-CD51</f>
        <v>0.5860360780615052</v>
      </c>
      <c r="CV51" s="11">
        <f>CU51*(180/PI())</f>
        <v>33.5773939153235</v>
      </c>
      <c r="CW51" s="2" t="s">
        <v>13</v>
      </c>
      <c r="CX51" s="11">
        <f>((PI()/2)-CD51)-(CU51+CR51)</f>
        <v>0.47304840948579885</v>
      </c>
      <c r="CY51" s="11">
        <f>CX51*(180/PI())</f>
        <v>27.10367736891261</v>
      </c>
      <c r="DA51" s="11">
        <f>SQRT(AM51^2+(AE51-AT51)^2)</f>
        <v>3.622917110286695</v>
      </c>
      <c r="DB51" s="11">
        <f>SQRT((AM51-AH51)^2+(AE51-AT51)^2)</f>
        <v>3.4366543793452715</v>
      </c>
      <c r="DC51" s="11">
        <f>SQRT((AG51-AM51)^2+(AT51-AH51)^2)</f>
        <v>4.098488295711728</v>
      </c>
      <c r="DD51" s="11">
        <f>SQRT((AG51-AM51)^2+AT51^2)</f>
        <v>4.166838294801118</v>
      </c>
      <c r="DE51" s="11">
        <f>SQRT(AM51^2+AT51^2)</f>
        <v>2.1567342010507744</v>
      </c>
      <c r="DF51" s="11">
        <f>DC51*SIN(CK51+CN51)</f>
        <v>1.1364211015056644</v>
      </c>
      <c r="DG51" s="11">
        <f>DE51*SIN(CP51+CD51)</f>
        <v>1.6495675125281033</v>
      </c>
      <c r="DH51" s="11">
        <f>DB51*SIN(CU51+CR51)</f>
        <v>2.156419377113201</v>
      </c>
      <c r="DI51" s="11">
        <f>DD51*SIN(CF51+CI51+CK51)</f>
        <v>4.090503759218354</v>
      </c>
      <c r="DJ51" s="11">
        <f>DA51*SIN(CR51+CX51+CD51)</f>
        <v>3.0183954108390916</v>
      </c>
      <c r="DK51" s="11"/>
      <c r="DL51" s="11"/>
      <c r="DM51" s="11"/>
      <c r="DN51" s="11"/>
      <c r="DO51" s="11"/>
      <c r="DP51" s="11"/>
      <c r="DQ51" s="11"/>
      <c r="DR51" s="11"/>
    </row>
    <row r="52" spans="1:122" ht="15">
      <c r="A52" s="1">
        <v>52</v>
      </c>
      <c r="B52" s="14" t="s">
        <v>109</v>
      </c>
      <c r="C52" s="15" t="s">
        <v>161</v>
      </c>
      <c r="D52" s="12">
        <v>6</v>
      </c>
      <c r="E52" s="12">
        <v>4</v>
      </c>
      <c r="F52" s="12">
        <v>0.3125</v>
      </c>
      <c r="G52" s="8">
        <f>H52*490/144</f>
        <v>10.301378038194445</v>
      </c>
      <c r="H52" s="16">
        <f>AH52*(AD52+AG52)</f>
        <v>3.02734375</v>
      </c>
      <c r="I52" s="8">
        <f>BD52</f>
        <v>11.40608662430958</v>
      </c>
      <c r="J52" s="11">
        <f>BN52</f>
        <v>2.793925115145218</v>
      </c>
      <c r="K52" s="11">
        <f>BI52</f>
        <v>1.9410533142611506</v>
      </c>
      <c r="L52" s="11">
        <f>AM52</f>
        <v>1.917540322580645</v>
      </c>
      <c r="M52" s="11">
        <f>AO52</f>
        <v>4.0824596774193544</v>
      </c>
      <c r="N52" s="8">
        <f>BE52</f>
        <v>4.17586201493458</v>
      </c>
      <c r="O52" s="11">
        <f>BO52</f>
        <v>1.354717482770326</v>
      </c>
      <c r="P52" s="11">
        <f>BJ52</f>
        <v>1.174470739180544</v>
      </c>
      <c r="Q52" s="11">
        <f>AT52</f>
        <v>0.9175403225806451</v>
      </c>
      <c r="R52" s="11">
        <f>AV52</f>
        <v>3.082459677419355</v>
      </c>
      <c r="S52" s="8">
        <f>BF52</f>
        <v>2.355320287638092</v>
      </c>
      <c r="T52" s="11">
        <f>BU52</f>
        <v>1.0925886908366718</v>
      </c>
      <c r="U52" s="11">
        <f>BK52</f>
        <v>0.8820518554249054</v>
      </c>
      <c r="V52" s="11">
        <f>BT52</f>
        <v>2.155724571736559</v>
      </c>
      <c r="W52" s="8">
        <f>BG52</f>
        <v>13.226628351606067</v>
      </c>
      <c r="X52" s="11">
        <f>BZ52</f>
        <v>3.2256483287295072</v>
      </c>
      <c r="Y52" s="11">
        <f>BL52</f>
        <v>2.0902282196776913</v>
      </c>
      <c r="Z52" s="11">
        <f>BY52</f>
        <v>4.100455785524415</v>
      </c>
      <c r="AA52" s="11">
        <f>BA52</f>
        <v>24.15599768640552</v>
      </c>
      <c r="AB52" s="11">
        <f>BB52</f>
        <v>0.44849503780421335</v>
      </c>
      <c r="AD52" s="8">
        <f>AE52-AH52</f>
        <v>3.6875</v>
      </c>
      <c r="AE52" s="11">
        <f>E52</f>
        <v>4</v>
      </c>
      <c r="AF52" s="11">
        <f>AG52-AH52</f>
        <v>5.6875</v>
      </c>
      <c r="AG52" s="11">
        <f>D52</f>
        <v>6</v>
      </c>
      <c r="AH52" s="11">
        <f>F52</f>
        <v>0.3125</v>
      </c>
      <c r="AI52" s="8">
        <f>AG52*AH52</f>
        <v>1.875</v>
      </c>
      <c r="AJ52" s="11">
        <f>AG52/2</f>
        <v>3</v>
      </c>
      <c r="AK52" s="11">
        <f>AD52*AH52</f>
        <v>1.15234375</v>
      </c>
      <c r="AL52" s="11">
        <f>AH52/2</f>
        <v>0.15625</v>
      </c>
      <c r="AM52" s="11">
        <f>(AI52*AJ52+AK52*AL52)/(AI52+AK52)</f>
        <v>1.917540322580645</v>
      </c>
      <c r="AN52" s="11"/>
      <c r="AO52" s="11">
        <f>AG52-AM52</f>
        <v>4.0824596774193544</v>
      </c>
      <c r="AP52" s="8">
        <f>AE52*AH52</f>
        <v>1.25</v>
      </c>
      <c r="AQ52" s="11">
        <f>AE52/2</f>
        <v>2</v>
      </c>
      <c r="AR52" s="11">
        <f>AF52*AH52</f>
        <v>1.77734375</v>
      </c>
      <c r="AS52" s="11">
        <f>AH52/2</f>
        <v>0.15625</v>
      </c>
      <c r="AT52" s="11">
        <f>(AP52*AQ52+AR52*AS52)/(AP52+AR52)</f>
        <v>0.9175403225806451</v>
      </c>
      <c r="AU52" s="11"/>
      <c r="AV52" s="11">
        <f>AE52-AT52</f>
        <v>3.082459677419355</v>
      </c>
      <c r="AX52" s="11">
        <f>-(AD52*AE52*AF52*AG52*AH52)/(4*(AE52+AF52))</f>
        <v>-4.059223790322581</v>
      </c>
      <c r="AY52" s="11">
        <f>IF(AE52=AG52,"N/A",(2*AX52)/(BE52-BD52))</f>
        <v>1.1228486000446591</v>
      </c>
      <c r="AZ52" s="11">
        <f>IF(AE52=AG52,PI()/4,(1/2)*ATAN(AY52))</f>
        <v>0.42160169373190903</v>
      </c>
      <c r="BA52" s="11">
        <f>IF(AE52=AG52,45,(1/2)*ATAN(AY52)*(180/PI()))</f>
        <v>24.15599768640552</v>
      </c>
      <c r="BB52" s="11">
        <f>IF(AE52=AG52,1,TAN(BA52/(180/PI())))</f>
        <v>0.44849503780421335</v>
      </c>
      <c r="BD52" s="11">
        <f>(1/3)*(AH52*(AG52-AM52)^3+AE52*AM52^3-AD52*(AM52-AH52)^3)</f>
        <v>11.40608662430958</v>
      </c>
      <c r="BE52" s="11">
        <f>(1/3)*(AH52*(AE52-AT52)^3+AG52*AT52^3-AF52*(AT52-AH52)^3)</f>
        <v>4.17586201493458</v>
      </c>
      <c r="BF52" s="11">
        <f>BD52*(SIN(AZ52))^2+BE52*(COS(AZ52))^2+AX52*SIN(2*AZ52)</f>
        <v>2.355320287638092</v>
      </c>
      <c r="BG52" s="11">
        <f>BD52*COS(AZ52)^2+BE52*SIN(AZ52)^2-AX52*SIN(2*AZ52)</f>
        <v>13.226628351606067</v>
      </c>
      <c r="BH52" s="11"/>
      <c r="BI52" s="8">
        <f>SQRT(BD52/H52)</f>
        <v>1.9410533142611506</v>
      </c>
      <c r="BJ52" s="11">
        <f>SQRT(BE52/H52)</f>
        <v>1.174470739180544</v>
      </c>
      <c r="BK52" s="11">
        <f>SQRT(BF52/H52)</f>
        <v>0.8820518554249054</v>
      </c>
      <c r="BL52" s="11">
        <f>SQRT(BG52/H52)</f>
        <v>2.0902282196776913</v>
      </c>
      <c r="BM52" s="11"/>
      <c r="BN52" s="8">
        <f>BD52/(AG52-AM52)</f>
        <v>2.793925115145218</v>
      </c>
      <c r="BO52" s="11">
        <f>BE52/(AE52-AT52)</f>
        <v>1.354717482770326</v>
      </c>
      <c r="BP52" s="11"/>
      <c r="BQ52" s="8">
        <f>DF52</f>
        <v>1.1185742592803558</v>
      </c>
      <c r="BR52" s="11">
        <f>DG52</f>
        <v>1.621896081961312</v>
      </c>
      <c r="BS52" s="11">
        <f>DH52</f>
        <v>2.155724571736559</v>
      </c>
      <c r="BT52" s="11">
        <f>LARGE(BQ52:BS52,1)</f>
        <v>2.155724571736559</v>
      </c>
      <c r="BU52" s="11">
        <f>BF52/BT52</f>
        <v>1.0925886908366718</v>
      </c>
      <c r="BV52" s="11"/>
      <c r="BW52" s="8">
        <f>DI52</f>
        <v>4.100455785524415</v>
      </c>
      <c r="BX52" s="11">
        <f>DJ52</f>
        <v>3.011041859389149</v>
      </c>
      <c r="BY52" s="11">
        <f>LARGE(BW52:BX52,1)</f>
        <v>4.100455785524415</v>
      </c>
      <c r="BZ52" s="11">
        <f>BG52/BY52</f>
        <v>3.2256483287295072</v>
      </c>
      <c r="CA52" s="11"/>
      <c r="CC52" s="11"/>
      <c r="CD52" s="11">
        <f>AZ52</f>
        <v>0.42160169373190903</v>
      </c>
      <c r="CE52" s="11">
        <f>CD52*(180/PI())</f>
        <v>24.15599768640552</v>
      </c>
      <c r="CF52" s="11">
        <f>(PI()/2)-CD52</f>
        <v>1.1491946330629874</v>
      </c>
      <c r="CG52" s="11">
        <f>CF52*(180/PI())</f>
        <v>65.84400231359447</v>
      </c>
      <c r="CH52" s="2" t="s">
        <v>13</v>
      </c>
      <c r="CI52" s="11">
        <f>CD52-(CK52+CN52)</f>
        <v>0.14713383865655916</v>
      </c>
      <c r="CJ52" s="11">
        <f>CI52*(180/PI())</f>
        <v>8.430147978579642</v>
      </c>
      <c r="CK52" s="11">
        <f>ACOS((DD52^2+DC52^2-AH52^2)/(2*DD52*DC52))</f>
        <v>0.0739443884977038</v>
      </c>
      <c r="CL52" s="11">
        <f>CK52*(180/PI())</f>
        <v>4.2367013795941375</v>
      </c>
      <c r="CM52" s="2" t="s">
        <v>13</v>
      </c>
      <c r="CN52" s="11">
        <f>ACOS((AT52^2+DD52^2-(AG52-AM52)^2)/(2*AT52*DD52))-CF52</f>
        <v>0.20052346657764608</v>
      </c>
      <c r="CO52" s="11">
        <f>CN52*(180/PI())</f>
        <v>11.489148328231742</v>
      </c>
      <c r="CP52" s="11">
        <f>ATAN(AT52/AM52)</f>
        <v>0.44629899124682304</v>
      </c>
      <c r="CQ52" s="11">
        <f>CP52*(180/PI())</f>
        <v>25.57104859938903</v>
      </c>
      <c r="CR52" s="11">
        <f>ACOS((DB52^2+DA52^2-AH52^2)/(2*DB52*DA52))</f>
        <v>0.07642662178712745</v>
      </c>
      <c r="CS52" s="11">
        <f>CR52*(180/PI())</f>
        <v>4.378922870844987</v>
      </c>
      <c r="CT52" s="2" t="s">
        <v>13</v>
      </c>
      <c r="CU52" s="11">
        <f>ACOS((DA52^2+AM52^2-(AE52-AT52)^2)/(2*DA52*AM52))-CD52</f>
        <v>0.5926969588527192</v>
      </c>
      <c r="CV52" s="11">
        <f>CU52*(180/PI())</f>
        <v>33.95903427249983</v>
      </c>
      <c r="CW52" s="2" t="s">
        <v>13</v>
      </c>
      <c r="CX52" s="11">
        <f>((PI()/2)-CD52)-(CU52+CR52)</f>
        <v>0.48007105242314074</v>
      </c>
      <c r="CY52" s="11">
        <f>CX52*(180/PI())</f>
        <v>27.506045170249656</v>
      </c>
      <c r="DA52" s="11">
        <f>SQRT(AM52^2+(AE52-AT52)^2)</f>
        <v>3.630222934151416</v>
      </c>
      <c r="DB52" s="11">
        <f>SQRT((AM52-AH52)^2+(AE52-AT52)^2)</f>
        <v>3.4753002891873988</v>
      </c>
      <c r="DC52" s="11">
        <f>SQRT((AG52-AM52)^2+(AT52-AH52)^2)</f>
        <v>4.127051103354964</v>
      </c>
      <c r="DD52" s="11">
        <f>SQRT((AG52-AM52)^2+AT52^2)</f>
        <v>4.184298897224759</v>
      </c>
      <c r="DE52" s="11">
        <f>SQRT(AM52^2+AT52^2)</f>
        <v>2.125756602314592</v>
      </c>
      <c r="DF52" s="11">
        <f>DC52*SIN(CK52+CN52)</f>
        <v>1.1185742592803558</v>
      </c>
      <c r="DG52" s="11">
        <f>DE52*SIN(CP52+CD52)</f>
        <v>1.621896081961312</v>
      </c>
      <c r="DH52" s="11">
        <f>DB52*SIN(CU52+CR52)</f>
        <v>2.155724571736559</v>
      </c>
      <c r="DI52" s="11">
        <f>DD52*SIN(CF52+CI52+CK52)</f>
        <v>4.100455785524415</v>
      </c>
      <c r="DJ52" s="11">
        <f>DA52*SIN(CR52+CX52+CD52)</f>
        <v>3.011041859389149</v>
      </c>
      <c r="DK52" s="11"/>
      <c r="DL52" s="11"/>
      <c r="DM52" s="11"/>
      <c r="DN52" s="11"/>
      <c r="DO52" s="11"/>
      <c r="DP52" s="11"/>
      <c r="DQ52" s="11"/>
      <c r="DR52" s="11"/>
    </row>
    <row r="53" spans="1:122" ht="15">
      <c r="A53" s="5">
        <v>53</v>
      </c>
      <c r="B53" s="14" t="s">
        <v>109</v>
      </c>
      <c r="C53" s="15" t="s">
        <v>162</v>
      </c>
      <c r="D53" s="12">
        <v>6</v>
      </c>
      <c r="E53" s="12">
        <v>4</v>
      </c>
      <c r="F53" s="12">
        <v>0.25</v>
      </c>
      <c r="G53" s="8">
        <f>H53*490/144</f>
        <v>8.294270833333334</v>
      </c>
      <c r="H53" s="16">
        <f>AH53*(AD53+AG53)</f>
        <v>2.4375</v>
      </c>
      <c r="I53" s="8">
        <f>BD53</f>
        <v>9.273512620192307</v>
      </c>
      <c r="J53" s="11">
        <f>BN53</f>
        <v>2.25865412763466</v>
      </c>
      <c r="K53" s="11">
        <f>BI53</f>
        <v>1.950517366758782</v>
      </c>
      <c r="L53" s="11">
        <f>AM53</f>
        <v>1.8942307692307692</v>
      </c>
      <c r="M53" s="11">
        <f>AO53</f>
        <v>4.105769230769231</v>
      </c>
      <c r="N53" s="8">
        <f>BE53</f>
        <v>3.4141376201923084</v>
      </c>
      <c r="O53" s="11">
        <f>BO53</f>
        <v>1.0992888931888547</v>
      </c>
      <c r="P53" s="11">
        <f>BJ53</f>
        <v>1.1834998285515126</v>
      </c>
      <c r="Q53" s="11">
        <f>AT53</f>
        <v>0.8942307692307693</v>
      </c>
      <c r="R53" s="11">
        <f>AV53</f>
        <v>3.105769230769231</v>
      </c>
      <c r="S53" s="8">
        <f>BF53</f>
        <v>1.918037148192289</v>
      </c>
      <c r="T53" s="11">
        <f>BU53</f>
        <v>0.8899658809451843</v>
      </c>
      <c r="U53" s="11">
        <f>BK53</f>
        <v>0.8870665336691554</v>
      </c>
      <c r="V53" s="11">
        <f>BT53</f>
        <v>2.1551805403542508</v>
      </c>
      <c r="W53" s="8">
        <f>BG53</f>
        <v>10.769613092192325</v>
      </c>
      <c r="X53" s="11">
        <f>BZ53</f>
        <v>2.6201034843115574</v>
      </c>
      <c r="Y53" s="11">
        <f>BL53</f>
        <v>2.101975929227845</v>
      </c>
      <c r="Z53" s="11">
        <f>BY53</f>
        <v>4.110376997197911</v>
      </c>
      <c r="AA53" s="11">
        <f>BA53</f>
        <v>24.275298672616948</v>
      </c>
      <c r="AB53" s="11">
        <f>BB53</f>
        <v>0.4509984031536289</v>
      </c>
      <c r="AD53" s="8">
        <f>AE53-AH53</f>
        <v>3.75</v>
      </c>
      <c r="AE53" s="11">
        <f>E53</f>
        <v>4</v>
      </c>
      <c r="AF53" s="11">
        <f>AG53-AH53</f>
        <v>5.75</v>
      </c>
      <c r="AG53" s="11">
        <f>D53</f>
        <v>6</v>
      </c>
      <c r="AH53" s="11">
        <f>F53</f>
        <v>0.25</v>
      </c>
      <c r="AI53" s="8">
        <f>AG53*AH53</f>
        <v>1.5</v>
      </c>
      <c r="AJ53" s="11">
        <f>AG53/2</f>
        <v>3</v>
      </c>
      <c r="AK53" s="11">
        <f>AD53*AH53</f>
        <v>0.9375</v>
      </c>
      <c r="AL53" s="11">
        <f>AH53/2</f>
        <v>0.125</v>
      </c>
      <c r="AM53" s="11">
        <f>(AI53*AJ53+AK53*AL53)/(AI53+AK53)</f>
        <v>1.8942307692307692</v>
      </c>
      <c r="AN53" s="11"/>
      <c r="AO53" s="11">
        <f>AG53-AM53</f>
        <v>4.105769230769231</v>
      </c>
      <c r="AP53" s="8">
        <f>AE53*AH53</f>
        <v>1</v>
      </c>
      <c r="AQ53" s="11">
        <f>AE53/2</f>
        <v>2</v>
      </c>
      <c r="AR53" s="11">
        <f>AF53*AH53</f>
        <v>1.4375</v>
      </c>
      <c r="AS53" s="11">
        <f>AH53/2</f>
        <v>0.125</v>
      </c>
      <c r="AT53" s="11">
        <f>(AP53*AQ53+AR53*AS53)/(AP53+AR53)</f>
        <v>0.8942307692307693</v>
      </c>
      <c r="AU53" s="11"/>
      <c r="AV53" s="11">
        <f>AE53-AT53</f>
        <v>3.105769230769231</v>
      </c>
      <c r="AX53" s="11">
        <f>-(AD53*AE53*AF53*AG53*AH53)/(4*(AE53+AF53))</f>
        <v>-3.3173076923076925</v>
      </c>
      <c r="AY53" s="11">
        <f>IF(AE53=AG53,"N/A",(2*AX53)/(BE53-BD53))</f>
        <v>1.1323076923076927</v>
      </c>
      <c r="AZ53" s="11">
        <f>IF(AE53=AG53,PI()/4,(1/2)*ATAN(AY53))</f>
        <v>0.4236838887421748</v>
      </c>
      <c r="BA53" s="11">
        <f>IF(AE53=AG53,45,(1/2)*ATAN(AY53)*(180/PI()))</f>
        <v>24.275298672616948</v>
      </c>
      <c r="BB53" s="11">
        <f>IF(AE53=AG53,1,TAN(BA53/(180/PI())))</f>
        <v>0.4509984031536289</v>
      </c>
      <c r="BD53" s="11">
        <f>(1/3)*(AH53*(AG53-AM53)^3+AE53*AM53^3-AD53*(AM53-AH53)^3)</f>
        <v>9.273512620192307</v>
      </c>
      <c r="BE53" s="11">
        <f>(1/3)*(AH53*(AE53-AT53)^3+AG53*AT53^3-AF53*(AT53-AH53)^3)</f>
        <v>3.4141376201923084</v>
      </c>
      <c r="BF53" s="11">
        <f>BD53*(SIN(AZ53))^2+BE53*(COS(AZ53))^2+AX53*SIN(2*AZ53)</f>
        <v>1.918037148192289</v>
      </c>
      <c r="BG53" s="11">
        <f>BD53*COS(AZ53)^2+BE53*SIN(AZ53)^2-AX53*SIN(2*AZ53)</f>
        <v>10.769613092192325</v>
      </c>
      <c r="BH53" s="11"/>
      <c r="BI53" s="8">
        <f>SQRT(BD53/H53)</f>
        <v>1.950517366758782</v>
      </c>
      <c r="BJ53" s="11">
        <f>SQRT(BE53/H53)</f>
        <v>1.1834998285515126</v>
      </c>
      <c r="BK53" s="11">
        <f>SQRT(BF53/H53)</f>
        <v>0.8870665336691554</v>
      </c>
      <c r="BL53" s="11">
        <f>SQRT(BG53/H53)</f>
        <v>2.101975929227845</v>
      </c>
      <c r="BM53" s="11"/>
      <c r="BN53" s="8">
        <f>BD53/(AG53-AM53)</f>
        <v>2.25865412763466</v>
      </c>
      <c r="BO53" s="11">
        <f>BE53/(AE53-AT53)</f>
        <v>1.0992888931888547</v>
      </c>
      <c r="BP53" s="11"/>
      <c r="BQ53" s="8">
        <f>DF53</f>
        <v>1.1007013069053675</v>
      </c>
      <c r="BR53" s="11">
        <f>DG53</f>
        <v>1.5939222239811686</v>
      </c>
      <c r="BS53" s="11">
        <f>DH53</f>
        <v>2.1551805403542508</v>
      </c>
      <c r="BT53" s="11">
        <f>LARGE(BQ53:BS53,1)</f>
        <v>2.1551805403542508</v>
      </c>
      <c r="BU53" s="11">
        <f>BF53/BT53</f>
        <v>0.8899658809451843</v>
      </c>
      <c r="BV53" s="11"/>
      <c r="BW53" s="8">
        <f>DI53</f>
        <v>4.110376997197911</v>
      </c>
      <c r="BX53" s="11">
        <f>DJ53</f>
        <v>3.0035922121846226</v>
      </c>
      <c r="BY53" s="11">
        <f>LARGE(BW53:BX53,1)</f>
        <v>4.110376997197911</v>
      </c>
      <c r="BZ53" s="11">
        <f>BG53/BY53</f>
        <v>2.6201034843115574</v>
      </c>
      <c r="CA53" s="11"/>
      <c r="CC53" s="11"/>
      <c r="CD53" s="11">
        <f>AZ53</f>
        <v>0.4236838887421748</v>
      </c>
      <c r="CE53" s="11">
        <f>CD53*(180/PI())</f>
        <v>24.275298672616948</v>
      </c>
      <c r="CF53" s="11">
        <f>(PI()/2)-CD53</f>
        <v>1.1471124380527218</v>
      </c>
      <c r="CG53" s="11">
        <f>CF53*(180/PI())</f>
        <v>65.72470132738306</v>
      </c>
      <c r="CH53" s="2" t="s">
        <v>13</v>
      </c>
      <c r="CI53" s="11">
        <f>CD53-(CK53+CN53)</f>
        <v>0.1556396448998687</v>
      </c>
      <c r="CJ53" s="11">
        <f>CI53*(180/PI())</f>
        <v>8.917494777677305</v>
      </c>
      <c r="CK53" s="11">
        <f>ACOS((DD53^2+DC53^2-AH53^2)/(2*DD53*DC53))</f>
        <v>0.0588099167310705</v>
      </c>
      <c r="CL53" s="11">
        <f>CK53*(180/PI())</f>
        <v>3.3695600222061466</v>
      </c>
      <c r="CM53" s="2" t="s">
        <v>13</v>
      </c>
      <c r="CN53" s="11">
        <f>ACOS((AT53^2+DD53^2-(AG53-AM53)^2)/(2*AT53*DD53))-CF53</f>
        <v>0.20923432711123557</v>
      </c>
      <c r="CO53" s="11">
        <f>CN53*(180/PI())</f>
        <v>11.988243872733497</v>
      </c>
      <c r="CP53" s="11">
        <f>ATAN(AT53/AM53)</f>
        <v>0.4410641800580605</v>
      </c>
      <c r="CQ53" s="11">
        <f>CP53*(180/PI())</f>
        <v>25.271116011725073</v>
      </c>
      <c r="CR53" s="11">
        <f>ACOS((DB53^2+DA53^2-AH53^2)/(2*DB53*DA53))</f>
        <v>0.06077308779186863</v>
      </c>
      <c r="CS53" s="11">
        <f>CR53*(180/PI())</f>
        <v>3.4820414384521</v>
      </c>
      <c r="CT53" s="2" t="s">
        <v>13</v>
      </c>
      <c r="CU53" s="11">
        <f>ACOS((DA53^2+AM53^2-(AE53-AT53)^2)/(2*DA53*AM53))-CD53</f>
        <v>0.5994401184495846</v>
      </c>
      <c r="CV53" s="11">
        <f>CU53*(180/PI())</f>
        <v>34.345388857983345</v>
      </c>
      <c r="CW53" s="2" t="s">
        <v>13</v>
      </c>
      <c r="CX53" s="11">
        <f>((PI()/2)-CD53)-(CU53+CR53)</f>
        <v>0.4868992318112686</v>
      </c>
      <c r="CY53" s="11">
        <f>CX53*(180/PI())</f>
        <v>27.897271030947604</v>
      </c>
      <c r="DA53" s="11">
        <f>SQRT(AM53^2+(AE53-AT53)^2)</f>
        <v>3.637844515904094</v>
      </c>
      <c r="DB53" s="11">
        <f>SQRT((AM53-AH53)^2+(AE53-AT53)^2)</f>
        <v>3.5141567035745727</v>
      </c>
      <c r="DC53" s="11">
        <f>SQRT((AG53-AM53)^2+(AT53-AH53)^2)</f>
        <v>4.156004603023802</v>
      </c>
      <c r="DD53" s="11">
        <f>SQRT((AG53-AM53)^2+AT53^2)</f>
        <v>4.20202209001457</v>
      </c>
      <c r="DE53" s="11">
        <f>SQRT(AM53^2+AT53^2)</f>
        <v>2.0946978005764088</v>
      </c>
      <c r="DF53" s="11">
        <f>DC53*SIN(CK53+CN53)</f>
        <v>1.1007013069053675</v>
      </c>
      <c r="DG53" s="11">
        <f>DE53*SIN(CP53+CD53)</f>
        <v>1.5939222239811686</v>
      </c>
      <c r="DH53" s="11">
        <f>DB53*SIN(CU53+CR53)</f>
        <v>2.1551805403542508</v>
      </c>
      <c r="DI53" s="11">
        <f>DD53*SIN(CF53+CI53+CK53)</f>
        <v>4.110376997197911</v>
      </c>
      <c r="DJ53" s="11">
        <f>DA53*SIN(CR53+CX53+CD53)</f>
        <v>3.0035922121846226</v>
      </c>
      <c r="DK53" s="11"/>
      <c r="DL53" s="11"/>
      <c r="DM53" s="11"/>
      <c r="DN53" s="11"/>
      <c r="DO53" s="11"/>
      <c r="DP53" s="11"/>
      <c r="DQ53" s="11"/>
      <c r="DR53" s="11"/>
    </row>
    <row r="54" spans="1:122" ht="15">
      <c r="A54" s="1">
        <v>54</v>
      </c>
      <c r="B54" s="14" t="s">
        <v>109</v>
      </c>
      <c r="C54" s="15" t="s">
        <v>163</v>
      </c>
      <c r="D54" s="12">
        <v>6</v>
      </c>
      <c r="E54" s="12">
        <v>3.5</v>
      </c>
      <c r="F54" s="12">
        <v>0.5</v>
      </c>
      <c r="G54" s="8">
        <f>H54*490/144</f>
        <v>15.3125</v>
      </c>
      <c r="H54" s="16">
        <f>AH54*(AD54+AG54)</f>
        <v>4.5</v>
      </c>
      <c r="I54" s="8">
        <f>BD54</f>
        <v>16.59375</v>
      </c>
      <c r="J54" s="11">
        <f>BN54</f>
        <v>4.236702127659575</v>
      </c>
      <c r="K54" s="11">
        <f>BI54</f>
        <v>1.920286436967152</v>
      </c>
      <c r="L54" s="11">
        <f>AM54</f>
        <v>2.0833333333333335</v>
      </c>
      <c r="M54" s="11">
        <f>AO54</f>
        <v>3.9166666666666665</v>
      </c>
      <c r="N54" s="8">
        <f>BE54</f>
        <v>4.25</v>
      </c>
      <c r="O54" s="11">
        <f>BO54</f>
        <v>1.59375</v>
      </c>
      <c r="P54" s="11">
        <f>BJ54</f>
        <v>0.97182531580755</v>
      </c>
      <c r="Q54" s="11">
        <f>AT54</f>
        <v>0.8333333333333334</v>
      </c>
      <c r="R54" s="11">
        <f>AV54</f>
        <v>2.6666666666666665</v>
      </c>
      <c r="S54" s="8">
        <f>BF54</f>
        <v>2.5954967018581963</v>
      </c>
      <c r="T54" s="11">
        <f>BU54</f>
        <v>1.2932023530476102</v>
      </c>
      <c r="U54" s="11">
        <f>BK54</f>
        <v>0.7594583891546507</v>
      </c>
      <c r="V54" s="11">
        <f>BT54</f>
        <v>2.0070306056446228</v>
      </c>
      <c r="W54" s="8">
        <f>BG54</f>
        <v>18.248253298141805</v>
      </c>
      <c r="X54" s="11">
        <f>BZ54</f>
        <v>4.5909630071187095</v>
      </c>
      <c r="Y54" s="11">
        <f>BL54</f>
        <v>2.013744621243485</v>
      </c>
      <c r="Z54" s="11">
        <f>BY54</f>
        <v>3.9748203742539885</v>
      </c>
      <c r="AA54" s="11">
        <f>BA54</f>
        <v>18.972605663383288</v>
      </c>
      <c r="AB54" s="11">
        <f>BB54</f>
        <v>0.34379289312037487</v>
      </c>
      <c r="AD54" s="8">
        <f>AE54-AH54</f>
        <v>3</v>
      </c>
      <c r="AE54" s="11">
        <f>E54</f>
        <v>3.5</v>
      </c>
      <c r="AF54" s="11">
        <f>AG54-AH54</f>
        <v>5.5</v>
      </c>
      <c r="AG54" s="11">
        <f>D54</f>
        <v>6</v>
      </c>
      <c r="AH54" s="11">
        <f>F54</f>
        <v>0.5</v>
      </c>
      <c r="AI54" s="8">
        <f>AG54*AH54</f>
        <v>3</v>
      </c>
      <c r="AJ54" s="11">
        <f>AG54/2</f>
        <v>3</v>
      </c>
      <c r="AK54" s="11">
        <f>AD54*AH54</f>
        <v>1.5</v>
      </c>
      <c r="AL54" s="11">
        <f>AH54/2</f>
        <v>0.25</v>
      </c>
      <c r="AM54" s="11">
        <f>(AI54*AJ54+AK54*AL54)/(AI54+AK54)</f>
        <v>2.0833333333333335</v>
      </c>
      <c r="AN54" s="11"/>
      <c r="AO54" s="11">
        <f>AG54-AM54</f>
        <v>3.9166666666666665</v>
      </c>
      <c r="AP54" s="8">
        <f>AE54*AH54</f>
        <v>1.75</v>
      </c>
      <c r="AQ54" s="11">
        <f>AE54/2</f>
        <v>1.75</v>
      </c>
      <c r="AR54" s="11">
        <f>AF54*AH54</f>
        <v>2.75</v>
      </c>
      <c r="AS54" s="11">
        <f>AH54/2</f>
        <v>0.25</v>
      </c>
      <c r="AT54" s="11">
        <f>(AP54*AQ54+AR54*AS54)/(AP54+AR54)</f>
        <v>0.8333333333333334</v>
      </c>
      <c r="AU54" s="11"/>
      <c r="AV54" s="11">
        <f>AE54-AT54</f>
        <v>2.6666666666666665</v>
      </c>
      <c r="AX54" s="11">
        <f>-(AD54*AE54*AF54*AG54*AH54)/(4*(AE54+AF54))</f>
        <v>-4.8125</v>
      </c>
      <c r="AY54" s="11">
        <f>IF(AE54=AG54,"N/A",(2*AX54)/(BE54-BD54))</f>
        <v>0.779746835443038</v>
      </c>
      <c r="AZ54" s="11">
        <f>IF(AE54=AG54,PI()/4,(1/2)*ATAN(AY54))</f>
        <v>0.33113443650856134</v>
      </c>
      <c r="BA54" s="11">
        <f>IF(AE54=AG54,45,(1/2)*ATAN(AY54)*(180/PI()))</f>
        <v>18.972605663383288</v>
      </c>
      <c r="BB54" s="11">
        <f>IF(AE54=AG54,1,TAN(BA54/(180/PI())))</f>
        <v>0.34379289312037487</v>
      </c>
      <c r="BD54" s="11">
        <f>(1/3)*(AH54*(AG54-AM54)^3+AE54*AM54^3-AD54*(AM54-AH54)^3)</f>
        <v>16.59375</v>
      </c>
      <c r="BE54" s="11">
        <f>(1/3)*(AH54*(AE54-AT54)^3+AG54*AT54^3-AF54*(AT54-AH54)^3)</f>
        <v>4.25</v>
      </c>
      <c r="BF54" s="11">
        <f>BD54*(SIN(AZ54))^2+BE54*(COS(AZ54))^2+AX54*SIN(2*AZ54)</f>
        <v>2.5954967018581963</v>
      </c>
      <c r="BG54" s="11">
        <f>BD54*COS(AZ54)^2+BE54*SIN(AZ54)^2-AX54*SIN(2*AZ54)</f>
        <v>18.248253298141805</v>
      </c>
      <c r="BH54" s="11"/>
      <c r="BI54" s="8">
        <f>SQRT(BD54/H54)</f>
        <v>1.920286436967152</v>
      </c>
      <c r="BJ54" s="11">
        <f>SQRT(BE54/H54)</f>
        <v>0.97182531580755</v>
      </c>
      <c r="BK54" s="11">
        <f>SQRT(BF54/H54)</f>
        <v>0.7594583891546507</v>
      </c>
      <c r="BL54" s="11">
        <f>SQRT(BG54/H54)</f>
        <v>2.013744621243485</v>
      </c>
      <c r="BM54" s="11"/>
      <c r="BN54" s="8">
        <f>BD54/(AG54-AM54)</f>
        <v>4.236702127659575</v>
      </c>
      <c r="BO54" s="11">
        <f>BE54/(AE54-AT54)</f>
        <v>1.59375</v>
      </c>
      <c r="BP54" s="11"/>
      <c r="BQ54" s="8">
        <f>DF54</f>
        <v>0.95814646524314</v>
      </c>
      <c r="BR54" s="11">
        <f>DG54</f>
        <v>1.4653868668124292</v>
      </c>
      <c r="BS54" s="11">
        <f>DH54</f>
        <v>2.0070306056446228</v>
      </c>
      <c r="BT54" s="11">
        <f>LARGE(BQ54:BS54,1)</f>
        <v>2.0070306056446228</v>
      </c>
      <c r="BU54" s="11">
        <f>BF54/BT54</f>
        <v>1.2932023530476102</v>
      </c>
      <c r="BV54" s="11"/>
      <c r="BW54" s="8">
        <f>DI54</f>
        <v>3.9748203742539885</v>
      </c>
      <c r="BX54" s="11">
        <f>DJ54</f>
        <v>2.837130553609538</v>
      </c>
      <c r="BY54" s="11">
        <f>LARGE(BW54:BX54,1)</f>
        <v>3.9748203742539885</v>
      </c>
      <c r="BZ54" s="11">
        <f>BG54/BY54</f>
        <v>4.5909630071187095</v>
      </c>
      <c r="CA54" s="11"/>
      <c r="CC54" s="11"/>
      <c r="CD54" s="11">
        <f>AZ54</f>
        <v>0.33113443650856134</v>
      </c>
      <c r="CE54" s="11">
        <f>CD54*(180/PI())</f>
        <v>18.972605663383288</v>
      </c>
      <c r="CF54" s="11">
        <f>(PI()/2)-CD54</f>
        <v>1.2396618902863352</v>
      </c>
      <c r="CG54" s="11">
        <f>CF54*(180/PI())</f>
        <v>71.02739433661671</v>
      </c>
      <c r="CH54" s="2" t="s">
        <v>13</v>
      </c>
      <c r="CI54" s="11">
        <f>CD54-(CK54+CN54)</f>
        <v>0.08490179344972293</v>
      </c>
      <c r="CJ54" s="11">
        <f>CI54*(180/PI())</f>
        <v>4.864514437760582</v>
      </c>
      <c r="CK54" s="11">
        <f>ACOS((DD54^2+DC54^2-AH54^2)/(2*DD54*DC54))</f>
        <v>0.12473805242448988</v>
      </c>
      <c r="CL54" s="11">
        <f>CK54*(180/PI())</f>
        <v>7.146963948604876</v>
      </c>
      <c r="CM54" s="2" t="s">
        <v>13</v>
      </c>
      <c r="CN54" s="11">
        <f>ACOS((AT54^2+DD54^2-(AG54-AM54)^2)/(2*AT54*DD54))-CF54</f>
        <v>0.12149459063434853</v>
      </c>
      <c r="CO54" s="11">
        <f>CN54*(180/PI())</f>
        <v>6.96112727701783</v>
      </c>
      <c r="CP54" s="11">
        <f>ATAN(AT54/AM54)</f>
        <v>0.38050637711236485</v>
      </c>
      <c r="CQ54" s="11">
        <f>CP54*(180/PI())</f>
        <v>21.80140948635181</v>
      </c>
      <c r="CR54" s="11">
        <f>ACOS((DB54^2+DA54^2-AH54^2)/(2*DB54*DA54))</f>
        <v>0.12739175474562892</v>
      </c>
      <c r="CS54" s="11">
        <f>CR54*(180/PI())</f>
        <v>7.299009891690213</v>
      </c>
      <c r="CT54" s="2" t="s">
        <v>13</v>
      </c>
      <c r="CU54" s="11">
        <f>ACOS((DA54^2+AM54^2-(AE54-AT54)^2)/(2*DA54*AM54))-CD54</f>
        <v>0.5764588975802417</v>
      </c>
      <c r="CV54" s="11">
        <f>CU54*(180/PI())</f>
        <v>33.028661894112034</v>
      </c>
      <c r="CW54" s="2" t="s">
        <v>13</v>
      </c>
      <c r="CX54" s="11">
        <f>((PI()/2)-CD54)-(CU54+CR54)</f>
        <v>0.5358112379604646</v>
      </c>
      <c r="CY54" s="11">
        <f>CX54*(180/PI())</f>
        <v>30.699722550814464</v>
      </c>
      <c r="DA54" s="11">
        <f>SQRT(AM54^2+(AE54-AT54)^2)</f>
        <v>3.3839900840411588</v>
      </c>
      <c r="DB54" s="11">
        <f>SQRT((AM54-AH54)^2+(AE54-AT54)^2)</f>
        <v>3.101299010988066</v>
      </c>
      <c r="DC54" s="11">
        <f>SQRT((AG54-AM54)^2+(AT54-AH54)^2)</f>
        <v>3.9308254716902513</v>
      </c>
      <c r="DD54" s="11">
        <f>SQRT((AG54-AM54)^2+AT54^2)</f>
        <v>4.004337925577988</v>
      </c>
      <c r="DE54" s="11">
        <f>SQRT(AM54^2+AT54^2)</f>
        <v>2.243818669639377</v>
      </c>
      <c r="DF54" s="11">
        <f>DC54*SIN(CK54+CN54)</f>
        <v>0.95814646524314</v>
      </c>
      <c r="DG54" s="11">
        <f>DE54*SIN(CP54+CD54)</f>
        <v>1.4653868668124292</v>
      </c>
      <c r="DH54" s="11">
        <f>DB54*SIN(CU54+CR54)</f>
        <v>2.0070306056446228</v>
      </c>
      <c r="DI54" s="11">
        <f>DD54*SIN(CF54+CI54+CK54)</f>
        <v>3.9748203742539885</v>
      </c>
      <c r="DJ54" s="11">
        <f>DA54*SIN(CR54+CX54+CD54)</f>
        <v>2.837130553609538</v>
      </c>
      <c r="DK54" s="11"/>
      <c r="DL54" s="11"/>
      <c r="DM54" s="11"/>
      <c r="DN54" s="11"/>
      <c r="DO54" s="11"/>
      <c r="DP54" s="11"/>
      <c r="DQ54" s="11"/>
      <c r="DR54" s="11"/>
    </row>
    <row r="55" spans="1:122" ht="15">
      <c r="A55" s="5">
        <v>55</v>
      </c>
      <c r="B55" s="14" t="s">
        <v>109</v>
      </c>
      <c r="C55" s="15" t="s">
        <v>164</v>
      </c>
      <c r="D55" s="12">
        <v>6</v>
      </c>
      <c r="E55" s="12">
        <v>3.5</v>
      </c>
      <c r="F55" s="12">
        <v>0.375</v>
      </c>
      <c r="G55" s="8">
        <f>H55*490/144</f>
        <v>11.643880208333334</v>
      </c>
      <c r="H55" s="16">
        <f>AH55*(AD55+AG55)</f>
        <v>3.421875</v>
      </c>
      <c r="I55" s="8">
        <f>BD55</f>
        <v>12.858887554848032</v>
      </c>
      <c r="J55" s="11">
        <f>BN55</f>
        <v>3.2445842869005186</v>
      </c>
      <c r="K55" s="11">
        <f>BI55</f>
        <v>1.938517066691736</v>
      </c>
      <c r="L55" s="11">
        <f>AM55</f>
        <v>2.0368150684931505</v>
      </c>
      <c r="M55" s="11">
        <f>AO55</f>
        <v>3.9631849315068495</v>
      </c>
      <c r="N55" s="8">
        <f>BE55</f>
        <v>3.339844586098031</v>
      </c>
      <c r="O55" s="11">
        <f>BO55</f>
        <v>1.2309682791298515</v>
      </c>
      <c r="P55" s="11">
        <f>BJ55</f>
        <v>0.9879411124148162</v>
      </c>
      <c r="Q55" s="11">
        <f>AT55</f>
        <v>0.7868150684931506</v>
      </c>
      <c r="R55" s="11">
        <f>AV55</f>
        <v>2.7131849315068495</v>
      </c>
      <c r="S55" s="8">
        <f>BF55</f>
        <v>2.013611435490906</v>
      </c>
      <c r="T55" s="11">
        <f>BU55</f>
        <v>1.0005272579105253</v>
      </c>
      <c r="U55" s="11">
        <f>BK55</f>
        <v>0.7671066789874236</v>
      </c>
      <c r="V55" s="11">
        <f>BT55</f>
        <v>2.012550302423623</v>
      </c>
      <c r="W55" s="8">
        <f>BG55</f>
        <v>14.185120705455155</v>
      </c>
      <c r="X55" s="11">
        <f>BZ55</f>
        <v>3.5456032832599678</v>
      </c>
      <c r="Y55" s="11">
        <f>BL55</f>
        <v>2.0360312872123165</v>
      </c>
      <c r="Z55" s="11">
        <f>BY55</f>
        <v>4.0007636422348964</v>
      </c>
      <c r="AA55" s="11">
        <f>BA55</f>
        <v>19.27448525983229</v>
      </c>
      <c r="AB55" s="11">
        <f>BB55</f>
        <v>0.34969516922110694</v>
      </c>
      <c r="AD55" s="8">
        <f>AE55-AH55</f>
        <v>3.125</v>
      </c>
      <c r="AE55" s="11">
        <f>E55</f>
        <v>3.5</v>
      </c>
      <c r="AF55" s="11">
        <f>AG55-AH55</f>
        <v>5.625</v>
      </c>
      <c r="AG55" s="11">
        <f>D55</f>
        <v>6</v>
      </c>
      <c r="AH55" s="11">
        <f>F55</f>
        <v>0.375</v>
      </c>
      <c r="AI55" s="8">
        <f>AG55*AH55</f>
        <v>2.25</v>
      </c>
      <c r="AJ55" s="11">
        <f>AG55/2</f>
        <v>3</v>
      </c>
      <c r="AK55" s="11">
        <f>AD55*AH55</f>
        <v>1.171875</v>
      </c>
      <c r="AL55" s="11">
        <f>AH55/2</f>
        <v>0.1875</v>
      </c>
      <c r="AM55" s="11">
        <f>(AI55*AJ55+AK55*AL55)/(AI55+AK55)</f>
        <v>2.0368150684931505</v>
      </c>
      <c r="AN55" s="11"/>
      <c r="AO55" s="11">
        <f>AG55-AM55</f>
        <v>3.9631849315068495</v>
      </c>
      <c r="AP55" s="8">
        <f>AE55*AH55</f>
        <v>1.3125</v>
      </c>
      <c r="AQ55" s="11">
        <f>AE55/2</f>
        <v>1.75</v>
      </c>
      <c r="AR55" s="11">
        <f>AF55*AH55</f>
        <v>2.109375</v>
      </c>
      <c r="AS55" s="11">
        <f>AH55/2</f>
        <v>0.1875</v>
      </c>
      <c r="AT55" s="11">
        <f>(AP55*AQ55+AR55*AS55)/(AP55+AR55)</f>
        <v>0.7868150684931506</v>
      </c>
      <c r="AU55" s="11"/>
      <c r="AV55" s="11">
        <f>AE55-AT55</f>
        <v>2.7131849315068495</v>
      </c>
      <c r="AX55" s="11">
        <f>-(AD55*AE55*AF55*AG55*AH55)/(4*(AE55+AF55))</f>
        <v>-3.792540667808219</v>
      </c>
      <c r="AY55" s="11">
        <f>IF(AE55=AG55,"N/A",(2*AX55)/(BE55-BD55))</f>
        <v>0.7968323454907651</v>
      </c>
      <c r="AZ55" s="11">
        <f>IF(AE55=AG55,PI()/4,(1/2)*ATAN(AY55))</f>
        <v>0.33640322941118816</v>
      </c>
      <c r="BA55" s="11">
        <f>IF(AE55=AG55,45,(1/2)*ATAN(AY55)*(180/PI()))</f>
        <v>19.27448525983229</v>
      </c>
      <c r="BB55" s="11">
        <f>IF(AE55=AG55,1,TAN(BA55/(180/PI())))</f>
        <v>0.34969516922110694</v>
      </c>
      <c r="BD55" s="11">
        <f>(1/3)*(AH55*(AG55-AM55)^3+AE55*AM55^3-AD55*(AM55-AH55)^3)</f>
        <v>12.858887554848032</v>
      </c>
      <c r="BE55" s="11">
        <f>(1/3)*(AH55*(AE55-AT55)^3+AG55*AT55^3-AF55*(AT55-AH55)^3)</f>
        <v>3.339844586098031</v>
      </c>
      <c r="BF55" s="11">
        <f>BD55*(SIN(AZ55))^2+BE55*(COS(AZ55))^2+AX55*SIN(2*AZ55)</f>
        <v>2.013611435490906</v>
      </c>
      <c r="BG55" s="11">
        <f>BD55*COS(AZ55)^2+BE55*SIN(AZ55)^2-AX55*SIN(2*AZ55)</f>
        <v>14.185120705455155</v>
      </c>
      <c r="BH55" s="11"/>
      <c r="BI55" s="8">
        <f>SQRT(BD55/H55)</f>
        <v>1.938517066691736</v>
      </c>
      <c r="BJ55" s="11">
        <f>SQRT(BE55/H55)</f>
        <v>0.9879411124148162</v>
      </c>
      <c r="BK55" s="11">
        <f>SQRT(BF55/H55)</f>
        <v>0.7671066789874236</v>
      </c>
      <c r="BL55" s="11">
        <f>SQRT(BG55/H55)</f>
        <v>2.0360312872123165</v>
      </c>
      <c r="BM55" s="11"/>
      <c r="BN55" s="8">
        <f>BD55/(AG55-AM55)</f>
        <v>3.2445842869005186</v>
      </c>
      <c r="BO55" s="11">
        <f>BE55/(AE55-AT55)</f>
        <v>1.2309682791298515</v>
      </c>
      <c r="BP55" s="11"/>
      <c r="BQ55" s="8">
        <f>DF55</f>
        <v>0.9194918171893576</v>
      </c>
      <c r="BR55" s="11">
        <f>DG55</f>
        <v>1.415053118821637</v>
      </c>
      <c r="BS55" s="11">
        <f>DH55</f>
        <v>2.012550302423623</v>
      </c>
      <c r="BT55" s="11">
        <f>LARGE(BQ55:BS55,1)</f>
        <v>2.012550302423623</v>
      </c>
      <c r="BU55" s="11">
        <f>BF55/BT55</f>
        <v>1.0005272579105253</v>
      </c>
      <c r="BV55" s="11"/>
      <c r="BW55" s="8">
        <f>DI55</f>
        <v>4.0007636422348964</v>
      </c>
      <c r="BX55" s="11">
        <f>DJ55</f>
        <v>2.8182538515564963</v>
      </c>
      <c r="BY55" s="11">
        <f>LARGE(BW55:BX55,1)</f>
        <v>4.0007636422348964</v>
      </c>
      <c r="BZ55" s="11">
        <f>BG55/BY55</f>
        <v>3.5456032832599678</v>
      </c>
      <c r="CA55" s="11"/>
      <c r="CC55" s="11"/>
      <c r="CD55" s="11">
        <f>AZ55</f>
        <v>0.33640322941118816</v>
      </c>
      <c r="CE55" s="11">
        <f>CD55*(180/PI())</f>
        <v>19.27448525983229</v>
      </c>
      <c r="CF55" s="11">
        <f>(PI()/2)-CD55</f>
        <v>1.2343930973837085</v>
      </c>
      <c r="CG55" s="11">
        <f>CF55*(180/PI())</f>
        <v>70.72551474016772</v>
      </c>
      <c r="CH55" s="2" t="s">
        <v>13</v>
      </c>
      <c r="CI55" s="11">
        <f>CD55-(CK55+CN55)</f>
        <v>0.10353855256683742</v>
      </c>
      <c r="CJ55" s="11">
        <f>CI55*(180/PI())</f>
        <v>5.9323220789732005</v>
      </c>
      <c r="CK55" s="11">
        <f>ACOS((DD55^2+DC55^2-AH55^2)/(2*DD55*DC55))</f>
        <v>0.09244410928705382</v>
      </c>
      <c r="CL55" s="11">
        <f>CK55*(180/PI())</f>
        <v>5.296657302994322</v>
      </c>
      <c r="CM55" s="2" t="s">
        <v>13</v>
      </c>
      <c r="CN55" s="11">
        <f>ACOS((AT55^2+DD55^2-(AG55-AM55)^2)/(2*AT55*DD55))-CF55</f>
        <v>0.14042056755729693</v>
      </c>
      <c r="CO55" s="11">
        <f>CN55*(180/PI())</f>
        <v>8.045505877864766</v>
      </c>
      <c r="CP55" s="11">
        <f>ATAN(AT55/AM55)</f>
        <v>0.3686377143107477</v>
      </c>
      <c r="CQ55" s="11">
        <f>CP55*(180/PI())</f>
        <v>21.121385199355235</v>
      </c>
      <c r="CR55" s="11">
        <f>ACOS((DB55^2+DA55^2-AH55^2)/(2*DB55*DA55))</f>
        <v>0.0943982108257948</v>
      </c>
      <c r="CS55" s="11">
        <f>CR55*(180/PI())</f>
        <v>5.4086190739042</v>
      </c>
      <c r="CT55" s="2" t="s">
        <v>13</v>
      </c>
      <c r="CU55" s="11">
        <f>ACOS((DA55^2+AM55^2-(AE55-AT55)^2)/(2*DA55*AM55))-CD55</f>
        <v>0.5904377414102406</v>
      </c>
      <c r="CV55" s="11">
        <f>CU55*(180/PI())</f>
        <v>33.829590648043464</v>
      </c>
      <c r="CW55" s="2" t="s">
        <v>13</v>
      </c>
      <c r="CX55" s="11">
        <f>((PI()/2)-CD55)-(CU55+CR55)</f>
        <v>0.5495571451476731</v>
      </c>
      <c r="CY55" s="11">
        <f>CX55*(180/PI())</f>
        <v>31.487305018220056</v>
      </c>
      <c r="DA55" s="11">
        <f>SQRT(AM55^2+(AE55-AT55)^2)</f>
        <v>3.392637336320607</v>
      </c>
      <c r="DB55" s="11">
        <f>SQRT((AM55-AH55)^2+(AE55-AT55)^2)</f>
        <v>3.18166651213271</v>
      </c>
      <c r="DC55" s="11">
        <f>SQRT((AG55-AM55)^2+(AT55-AH55)^2)</f>
        <v>3.984523365719038</v>
      </c>
      <c r="DD55" s="11">
        <f>SQRT((AG55-AM55)^2+AT55^2)</f>
        <v>4.0405337213455885</v>
      </c>
      <c r="DE55" s="11">
        <f>SQRT(AM55^2+AT55^2)</f>
        <v>2.183504883266497</v>
      </c>
      <c r="DF55" s="11">
        <f>DC55*SIN(CK55+CN55)</f>
        <v>0.9194918171893576</v>
      </c>
      <c r="DG55" s="11">
        <f>DE55*SIN(CP55+CD55)</f>
        <v>1.415053118821637</v>
      </c>
      <c r="DH55" s="11">
        <f>DB55*SIN(CU55+CR55)</f>
        <v>2.012550302423623</v>
      </c>
      <c r="DI55" s="11">
        <f>DD55*SIN(CF55+CI55+CK55)</f>
        <v>4.0007636422348964</v>
      </c>
      <c r="DJ55" s="11">
        <f>DA55*SIN(CR55+CX55+CD55)</f>
        <v>2.8182538515564963</v>
      </c>
      <c r="DK55" s="11"/>
      <c r="DL55" s="11"/>
      <c r="DM55" s="11"/>
      <c r="DN55" s="11"/>
      <c r="DO55" s="11"/>
      <c r="DP55" s="11"/>
      <c r="DQ55" s="11"/>
      <c r="DR55" s="11"/>
    </row>
    <row r="56" spans="1:122" ht="15">
      <c r="A56" s="1">
        <v>56</v>
      </c>
      <c r="B56" s="14" t="s">
        <v>109</v>
      </c>
      <c r="C56" s="15" t="s">
        <v>165</v>
      </c>
      <c r="D56" s="12">
        <v>6</v>
      </c>
      <c r="E56" s="12">
        <v>3.5</v>
      </c>
      <c r="F56" s="12">
        <v>0.3125</v>
      </c>
      <c r="G56" s="8">
        <f>H56*490/144</f>
        <v>9.769694010416666</v>
      </c>
      <c r="H56" s="16">
        <f>AH56*(AD56+AG56)</f>
        <v>2.87109375</v>
      </c>
      <c r="I56" s="8">
        <f>BD56</f>
        <v>10.893726348876953</v>
      </c>
      <c r="J56" s="11">
        <f>BN56</f>
        <v>2.732580853469695</v>
      </c>
      <c r="K56" s="11">
        <f>BI56</f>
        <v>1.947890519668815</v>
      </c>
      <c r="L56" s="11">
        <f>AM56</f>
        <v>2.013392857142857</v>
      </c>
      <c r="M56" s="11">
        <f>AO56</f>
        <v>3.986607142857143</v>
      </c>
      <c r="N56" s="8">
        <f>BE56</f>
        <v>2.850818634033203</v>
      </c>
      <c r="O56" s="11">
        <f>BO56</f>
        <v>1.0417347047690662</v>
      </c>
      <c r="P56" s="11">
        <f>BJ56</f>
        <v>0.9964628396991835</v>
      </c>
      <c r="Q56" s="11">
        <f>AT56</f>
        <v>0.7633928571428571</v>
      </c>
      <c r="R56" s="11">
        <f>AV56</f>
        <v>2.736607142857143</v>
      </c>
      <c r="S56" s="8">
        <f>BF56</f>
        <v>1.7096924419950463</v>
      </c>
      <c r="T56" s="11">
        <f>BU56</f>
        <v>0.8482697444376582</v>
      </c>
      <c r="U56" s="11">
        <f>BK56</f>
        <v>0.7716765608017336</v>
      </c>
      <c r="V56" s="11">
        <f>BT56</f>
        <v>2.015505625664451</v>
      </c>
      <c r="W56" s="8">
        <f>BG56</f>
        <v>12.03485254091511</v>
      </c>
      <c r="X56" s="11">
        <f>BZ56</f>
        <v>2.9984835990051795</v>
      </c>
      <c r="Y56" s="11">
        <f>BL56</f>
        <v>2.0473717183321196</v>
      </c>
      <c r="Z56" s="11">
        <f>BY56</f>
        <v>4.013646279375338</v>
      </c>
      <c r="AA56" s="11">
        <f>BA56</f>
        <v>19.417180881198917</v>
      </c>
      <c r="AB56" s="11">
        <f>BB56</f>
        <v>0.35249267591163597</v>
      </c>
      <c r="AD56" s="8">
        <f>AE56-AH56</f>
        <v>3.1875</v>
      </c>
      <c r="AE56" s="11">
        <f>E56</f>
        <v>3.5</v>
      </c>
      <c r="AF56" s="11">
        <f>AG56-AH56</f>
        <v>5.6875</v>
      </c>
      <c r="AG56" s="11">
        <f>D56</f>
        <v>6</v>
      </c>
      <c r="AH56" s="11">
        <f>F56</f>
        <v>0.3125</v>
      </c>
      <c r="AI56" s="8">
        <f>AG56*AH56</f>
        <v>1.875</v>
      </c>
      <c r="AJ56" s="11">
        <f>AG56/2</f>
        <v>3</v>
      </c>
      <c r="AK56" s="11">
        <f>AD56*AH56</f>
        <v>0.99609375</v>
      </c>
      <c r="AL56" s="11">
        <f>AH56/2</f>
        <v>0.15625</v>
      </c>
      <c r="AM56" s="11">
        <f>(AI56*AJ56+AK56*AL56)/(AI56+AK56)</f>
        <v>2.013392857142857</v>
      </c>
      <c r="AN56" s="11"/>
      <c r="AO56" s="11">
        <f>AG56-AM56</f>
        <v>3.986607142857143</v>
      </c>
      <c r="AP56" s="8">
        <f>AE56*AH56</f>
        <v>1.09375</v>
      </c>
      <c r="AQ56" s="11">
        <f>AE56/2</f>
        <v>1.75</v>
      </c>
      <c r="AR56" s="11">
        <f>AF56*AH56</f>
        <v>1.77734375</v>
      </c>
      <c r="AS56" s="11">
        <f>AH56/2</f>
        <v>0.15625</v>
      </c>
      <c r="AT56" s="11">
        <f>(AP56*AQ56+AR56*AS56)/(AP56+AR56)</f>
        <v>0.7633928571428571</v>
      </c>
      <c r="AU56" s="11"/>
      <c r="AV56" s="11">
        <f>AE56-AT56</f>
        <v>2.736607142857143</v>
      </c>
      <c r="AX56" s="11">
        <f>-(AD56*AE56*AF56*AG56*AH56)/(4*(AE56+AF56))</f>
        <v>-3.2373046875</v>
      </c>
      <c r="AY56" s="11">
        <f>IF(AE56=AG56,"N/A",(2*AX56)/(BE56-BD56))</f>
        <v>0.8050085372794537</v>
      </c>
      <c r="AZ56" s="11">
        <f>IF(AE56=AG56,PI()/4,(1/2)*ATAN(AY56))</f>
        <v>0.338893737832215</v>
      </c>
      <c r="BA56" s="11">
        <f>IF(AE56=AG56,45,(1/2)*ATAN(AY56)*(180/PI()))</f>
        <v>19.417180881198917</v>
      </c>
      <c r="BB56" s="11">
        <f>IF(AE56=AG56,1,TAN(BA56/(180/PI())))</f>
        <v>0.35249267591163597</v>
      </c>
      <c r="BD56" s="11">
        <f>(1/3)*(AH56*(AG56-AM56)^3+AE56*AM56^3-AD56*(AM56-AH56)^3)</f>
        <v>10.893726348876953</v>
      </c>
      <c r="BE56" s="11">
        <f>(1/3)*(AH56*(AE56-AT56)^3+AG56*AT56^3-AF56*(AT56-AH56)^3)</f>
        <v>2.850818634033203</v>
      </c>
      <c r="BF56" s="11">
        <f>BD56*(SIN(AZ56))^2+BE56*(COS(AZ56))^2+AX56*SIN(2*AZ56)</f>
        <v>1.7096924419950463</v>
      </c>
      <c r="BG56" s="11">
        <f>BD56*COS(AZ56)^2+BE56*SIN(AZ56)^2-AX56*SIN(2*AZ56)</f>
        <v>12.03485254091511</v>
      </c>
      <c r="BH56" s="11"/>
      <c r="BI56" s="8">
        <f>SQRT(BD56/H56)</f>
        <v>1.947890519668815</v>
      </c>
      <c r="BJ56" s="11">
        <f>SQRT(BE56/H56)</f>
        <v>0.9964628396991835</v>
      </c>
      <c r="BK56" s="11">
        <f>SQRT(BF56/H56)</f>
        <v>0.7716765608017336</v>
      </c>
      <c r="BL56" s="11">
        <f>SQRT(BG56/H56)</f>
        <v>2.0473717183321196</v>
      </c>
      <c r="BM56" s="11"/>
      <c r="BN56" s="8">
        <f>BD56/(AG56-AM56)</f>
        <v>2.732580853469695</v>
      </c>
      <c r="BO56" s="11">
        <f>BE56/(AE56-AT56)</f>
        <v>1.0417347047690662</v>
      </c>
      <c r="BP56" s="11"/>
      <c r="BQ56" s="8">
        <f>DF56</f>
        <v>0.9000760136445578</v>
      </c>
      <c r="BR56" s="11">
        <f>DG56</f>
        <v>1.3893136546538032</v>
      </c>
      <c r="BS56" s="11">
        <f>DH56</f>
        <v>2.015505625664451</v>
      </c>
      <c r="BT56" s="11">
        <f>LARGE(BQ56:BS56,1)</f>
        <v>2.015505625664451</v>
      </c>
      <c r="BU56" s="11">
        <f>BF56/BT56</f>
        <v>0.8482697444376582</v>
      </c>
      <c r="BV56" s="11"/>
      <c r="BW56" s="8">
        <f>DI56</f>
        <v>4.013646279375338</v>
      </c>
      <c r="BX56" s="11">
        <f>DJ56</f>
        <v>2.8086456376353803</v>
      </c>
      <c r="BY56" s="11">
        <f>LARGE(BW56:BX56,1)</f>
        <v>4.013646279375338</v>
      </c>
      <c r="BZ56" s="11">
        <f>BG56/BY56</f>
        <v>2.9984835990051795</v>
      </c>
      <c r="CA56" s="11"/>
      <c r="CC56" s="11"/>
      <c r="CD56" s="11">
        <f>AZ56</f>
        <v>0.338893737832215</v>
      </c>
      <c r="CE56" s="11">
        <f>CD56*(180/PI())</f>
        <v>19.417180881198917</v>
      </c>
      <c r="CF56" s="11">
        <f>(PI()/2)-CD56</f>
        <v>1.2319025889626816</v>
      </c>
      <c r="CG56" s="11">
        <f>CF56*(180/PI())</f>
        <v>70.58281911880108</v>
      </c>
      <c r="CH56" s="2" t="s">
        <v>13</v>
      </c>
      <c r="CI56" s="11">
        <f>CD56-(CK56+CN56)</f>
        <v>0.11262330367378426</v>
      </c>
      <c r="CJ56" s="11">
        <f>CI56*(180/PI())</f>
        <v>6.452839975328057</v>
      </c>
      <c r="CK56" s="11">
        <f>ACOS((DD56^2+DC56^2-AH56^2)/(2*DD56*DC56))</f>
        <v>0.07657571842618394</v>
      </c>
      <c r="CL56" s="11">
        <f>CK56*(180/PI())</f>
        <v>4.38746547900251</v>
      </c>
      <c r="CM56" s="2" t="s">
        <v>13</v>
      </c>
      <c r="CN56" s="11">
        <f>ACOS((AT56^2+DD56^2-(AG56-AM56)^2)/(2*AT56*DD56))-CF56</f>
        <v>0.1496947157322468</v>
      </c>
      <c r="CO56" s="11">
        <f>CN56*(180/PI())</f>
        <v>8.576875426868348</v>
      </c>
      <c r="CP56" s="11">
        <f>ATAN(AT56/AM56)</f>
        <v>0.3624105474257318</v>
      </c>
      <c r="CQ56" s="11">
        <f>CP56*(180/PI())</f>
        <v>20.764594818520195</v>
      </c>
      <c r="CR56" s="11">
        <f>ACOS((DB56^2+DA56^2-AH56^2)/(2*DB56*DA56))</f>
        <v>0.07820032010063116</v>
      </c>
      <c r="CS56" s="11">
        <f>CR56*(180/PI())</f>
        <v>4.480548298338222</v>
      </c>
      <c r="CT56" s="2" t="s">
        <v>13</v>
      </c>
      <c r="CU56" s="11">
        <f>ACOS((DA56^2+AM56^2-(AE56-AT56)^2)/(2*DA56*AM56))-CD56</f>
        <v>0.5975996438808076</v>
      </c>
      <c r="CV56" s="11">
        <f>CU56*(180/PI())</f>
        <v>34.23993743289127</v>
      </c>
      <c r="CW56" s="2" t="s">
        <v>13</v>
      </c>
      <c r="CX56" s="11">
        <f>((PI()/2)-CD56)-(CU56+CR56)</f>
        <v>0.5561026249812429</v>
      </c>
      <c r="CY56" s="11">
        <f>CX56*(180/PI())</f>
        <v>31.862333387571596</v>
      </c>
      <c r="DA56" s="11">
        <f>SQRT(AM56^2+(AE56-AT56)^2)</f>
        <v>3.397465150892738</v>
      </c>
      <c r="DB56" s="11">
        <f>SQRT((AM56-AH56)^2+(AE56-AT56)^2)</f>
        <v>3.222119669692038</v>
      </c>
      <c r="DC56" s="11">
        <f>SQRT((AG56-AM56)^2+(AT56-AH56)^2)</f>
        <v>4.012024536328515</v>
      </c>
      <c r="DD56" s="11">
        <f>SQRT((AG56-AM56)^2+AT56^2)</f>
        <v>4.059039931537546</v>
      </c>
      <c r="DE56" s="11">
        <f>SQRT(AM56^2+AT56^2)</f>
        <v>2.1532578692601154</v>
      </c>
      <c r="DF56" s="11">
        <f>DC56*SIN(CK56+CN56)</f>
        <v>0.9000760136445578</v>
      </c>
      <c r="DG56" s="11">
        <f>DE56*SIN(CP56+CD56)</f>
        <v>1.3893136546538032</v>
      </c>
      <c r="DH56" s="11">
        <f>DB56*SIN(CU56+CR56)</f>
        <v>2.015505625664451</v>
      </c>
      <c r="DI56" s="11">
        <f>DD56*SIN(CF56+CI56+CK56)</f>
        <v>4.013646279375338</v>
      </c>
      <c r="DJ56" s="11">
        <f>DA56*SIN(CR56+CX56+CD56)</f>
        <v>2.8086456376353803</v>
      </c>
      <c r="DK56" s="11"/>
      <c r="DL56" s="11"/>
      <c r="DM56" s="11"/>
      <c r="DN56" s="11"/>
      <c r="DO56" s="11"/>
      <c r="DP56" s="11"/>
      <c r="DQ56" s="11"/>
      <c r="DR56" s="11"/>
    </row>
    <row r="57" spans="1:122" ht="15">
      <c r="A57" s="5">
        <v>57</v>
      </c>
      <c r="B57" s="14" t="s">
        <v>109</v>
      </c>
      <c r="C57" s="15" t="s">
        <v>166</v>
      </c>
      <c r="D57" s="12">
        <v>6</v>
      </c>
      <c r="E57" s="12">
        <v>3.5</v>
      </c>
      <c r="F57" s="12">
        <v>0.25</v>
      </c>
      <c r="G57" s="8">
        <f>H57*490/144</f>
        <v>7.868923611111111</v>
      </c>
      <c r="H57" s="16">
        <f>AH57*(AD57+AG57)</f>
        <v>2.3125</v>
      </c>
      <c r="I57" s="8">
        <f>BD57</f>
        <v>8.860439541103602</v>
      </c>
      <c r="J57" s="11">
        <f>BN57</f>
        <v>2.2095114609660205</v>
      </c>
      <c r="K57" s="11">
        <f>BI57</f>
        <v>1.957432354688135</v>
      </c>
      <c r="L57" s="11">
        <f>AM57</f>
        <v>1.989864864864865</v>
      </c>
      <c r="M57" s="11">
        <f>AO57</f>
        <v>4.010135135135135</v>
      </c>
      <c r="N57" s="8">
        <f>BE57</f>
        <v>2.337002041103603</v>
      </c>
      <c r="O57" s="11">
        <f>BO57</f>
        <v>0.8466984139126885</v>
      </c>
      <c r="P57" s="11">
        <f>BJ57</f>
        <v>1.0052837794543343</v>
      </c>
      <c r="Q57" s="11">
        <f>AT57</f>
        <v>0.7398648648648649</v>
      </c>
      <c r="R57" s="11">
        <f>AV57</f>
        <v>2.760135135135135</v>
      </c>
      <c r="S57" s="8">
        <f>BF57</f>
        <v>1.395172665195368</v>
      </c>
      <c r="T57" s="11">
        <f>BU57</f>
        <v>0.6911601520909837</v>
      </c>
      <c r="U57" s="11">
        <f>BK57</f>
        <v>0.776735417805621</v>
      </c>
      <c r="V57" s="11">
        <f>BT57</f>
        <v>2.0185953443272417</v>
      </c>
      <c r="W57" s="8">
        <f>BG57</f>
        <v>9.802268917011837</v>
      </c>
      <c r="X57" s="11">
        <f>BZ57</f>
        <v>2.4344521260289915</v>
      </c>
      <c r="Y57" s="11">
        <f>BL57</f>
        <v>2.058839233922905</v>
      </c>
      <c r="Z57" s="11">
        <f>BY57</f>
        <v>4.0264784064581365</v>
      </c>
      <c r="AA57" s="11">
        <f>BA57</f>
        <v>19.554642610164624</v>
      </c>
      <c r="AB57" s="11">
        <f>BB57</f>
        <v>0.35519222203387496</v>
      </c>
      <c r="AD57" s="8">
        <f>AE57-AH57</f>
        <v>3.25</v>
      </c>
      <c r="AE57" s="11">
        <f>E57</f>
        <v>3.5</v>
      </c>
      <c r="AF57" s="11">
        <f>AG57-AH57</f>
        <v>5.75</v>
      </c>
      <c r="AG57" s="11">
        <f>D57</f>
        <v>6</v>
      </c>
      <c r="AH57" s="11">
        <f>F57</f>
        <v>0.25</v>
      </c>
      <c r="AI57" s="8">
        <f>AG57*AH57</f>
        <v>1.5</v>
      </c>
      <c r="AJ57" s="11">
        <f>AG57/2</f>
        <v>3</v>
      </c>
      <c r="AK57" s="11">
        <f>AD57*AH57</f>
        <v>0.8125</v>
      </c>
      <c r="AL57" s="11">
        <f>AH57/2</f>
        <v>0.125</v>
      </c>
      <c r="AM57" s="11">
        <f>(AI57*AJ57+AK57*AL57)/(AI57+AK57)</f>
        <v>1.989864864864865</v>
      </c>
      <c r="AN57" s="11"/>
      <c r="AO57" s="11">
        <f>AG57-AM57</f>
        <v>4.010135135135135</v>
      </c>
      <c r="AP57" s="8">
        <f>AE57*AH57</f>
        <v>0.875</v>
      </c>
      <c r="AQ57" s="11">
        <f>AE57/2</f>
        <v>1.75</v>
      </c>
      <c r="AR57" s="11">
        <f>AF57*AH57</f>
        <v>1.4375</v>
      </c>
      <c r="AS57" s="11">
        <f>AH57/2</f>
        <v>0.125</v>
      </c>
      <c r="AT57" s="11">
        <f>(AP57*AQ57+AR57*AS57)/(AP57+AR57)</f>
        <v>0.7398648648648649</v>
      </c>
      <c r="AU57" s="11"/>
      <c r="AV57" s="11">
        <f>AE57-AT57</f>
        <v>2.760135135135135</v>
      </c>
      <c r="AX57" s="11">
        <f>-(AD57*AE57*AF57*AG57*AH57)/(4*(AE57+AF57))</f>
        <v>-2.65160472972973</v>
      </c>
      <c r="AY57" s="11">
        <f>IF(AE57=AG57,"N/A",(2*AX57)/(BE57-BD57))</f>
        <v>0.8129470788153424</v>
      </c>
      <c r="AZ57" s="11">
        <f>IF(AE57=AG57,PI()/4,(1/2)*ATAN(AY57))</f>
        <v>0.3412928975981507</v>
      </c>
      <c r="BA57" s="11">
        <f>IF(AE57=AG57,45,(1/2)*ATAN(AY57)*(180/PI()))</f>
        <v>19.554642610164624</v>
      </c>
      <c r="BB57" s="11">
        <f>IF(AE57=AG57,1,TAN(BA57/(180/PI())))</f>
        <v>0.35519222203387496</v>
      </c>
      <c r="BD57" s="11">
        <f>(1/3)*(AH57*(AG57-AM57)^3+AE57*AM57^3-AD57*(AM57-AH57)^3)</f>
        <v>8.860439541103602</v>
      </c>
      <c r="BE57" s="11">
        <f>(1/3)*(AH57*(AE57-AT57)^3+AG57*AT57^3-AF57*(AT57-AH57)^3)</f>
        <v>2.337002041103603</v>
      </c>
      <c r="BF57" s="11">
        <f>BD57*(SIN(AZ57))^2+BE57*(COS(AZ57))^2+AX57*SIN(2*AZ57)</f>
        <v>1.395172665195368</v>
      </c>
      <c r="BG57" s="11">
        <f>BD57*COS(AZ57)^2+BE57*SIN(AZ57)^2-AX57*SIN(2*AZ57)</f>
        <v>9.802268917011837</v>
      </c>
      <c r="BH57" s="11"/>
      <c r="BI57" s="8">
        <f>SQRT(BD57/H57)</f>
        <v>1.957432354688135</v>
      </c>
      <c r="BJ57" s="11">
        <f>SQRT(BE57/H57)</f>
        <v>1.0052837794543343</v>
      </c>
      <c r="BK57" s="11">
        <f>SQRT(BF57/H57)</f>
        <v>0.776735417805621</v>
      </c>
      <c r="BL57" s="11">
        <f>SQRT(BG57/H57)</f>
        <v>2.058839233922905</v>
      </c>
      <c r="BM57" s="11"/>
      <c r="BN57" s="8">
        <f>BD57/(AG57-AM57)</f>
        <v>2.2095114609660205</v>
      </c>
      <c r="BO57" s="11">
        <f>BE57/(AE57-AT57)</f>
        <v>0.8466984139126885</v>
      </c>
      <c r="BP57" s="11"/>
      <c r="BQ57" s="8">
        <f>DF57</f>
        <v>0.8806042922723439</v>
      </c>
      <c r="BR57" s="11">
        <f>DG57</f>
        <v>1.363210575896601</v>
      </c>
      <c r="BS57" s="11">
        <f>DH57</f>
        <v>2.0185953443272417</v>
      </c>
      <c r="BT57" s="11">
        <f>LARGE(BQ57:BS57,1)</f>
        <v>2.0185953443272417</v>
      </c>
      <c r="BU57" s="11">
        <f>BF57/BT57</f>
        <v>0.6911601520909837</v>
      </c>
      <c r="BV57" s="11"/>
      <c r="BW57" s="8">
        <f>DI57</f>
        <v>4.0264784064581365</v>
      </c>
      <c r="BX57" s="11">
        <f>DJ57</f>
        <v>2.7989278159026276</v>
      </c>
      <c r="BY57" s="11">
        <f>LARGE(BW57:BX57,1)</f>
        <v>4.0264784064581365</v>
      </c>
      <c r="BZ57" s="11">
        <f>BG57/BY57</f>
        <v>2.4344521260289915</v>
      </c>
      <c r="CA57" s="11"/>
      <c r="CC57" s="11"/>
      <c r="CD57" s="11">
        <f>AZ57</f>
        <v>0.3412928975981507</v>
      </c>
      <c r="CE57" s="11">
        <f>CD57*(180/PI())</f>
        <v>19.554642610164624</v>
      </c>
      <c r="CF57" s="11">
        <f>(PI()/2)-CD57</f>
        <v>1.229503429196746</v>
      </c>
      <c r="CG57" s="11">
        <f>CF57*(180/PI())</f>
        <v>70.44535738983538</v>
      </c>
      <c r="CH57" s="2" t="s">
        <v>13</v>
      </c>
      <c r="CI57" s="11">
        <f>CD57-(CK57+CN57)</f>
        <v>0.1215544625051515</v>
      </c>
      <c r="CJ57" s="11">
        <f>CI57*(180/PI())</f>
        <v>6.964557682526393</v>
      </c>
      <c r="CK57" s="11">
        <f>ACOS((DD57^2+DC57^2-AH57^2)/(2*DD57*DC57))</f>
        <v>0.06089258463999658</v>
      </c>
      <c r="CL57" s="11">
        <f>CK57*(180/PI())</f>
        <v>3.4888881035149475</v>
      </c>
      <c r="CM57" s="2" t="s">
        <v>13</v>
      </c>
      <c r="CN57" s="11">
        <f>ACOS((AT57^2+DD57^2-(AG57-AM57)^2)/(2*AT57*DD57))-CF57</f>
        <v>0.1588458504530026</v>
      </c>
      <c r="CO57" s="11">
        <f>CN57*(180/PI())</f>
        <v>9.101196824123285</v>
      </c>
      <c r="CP57" s="11">
        <f>ATAN(AT57/AM57)</f>
        <v>0.35597686118636035</v>
      </c>
      <c r="CQ57" s="11">
        <f>CP57*(180/PI())</f>
        <v>20.395971750292816</v>
      </c>
      <c r="CR57" s="11">
        <f>ACOS((DB57^2+DA57^2-AH57^2)/(2*DB57*DA57))</f>
        <v>0.06219461606221066</v>
      </c>
      <c r="CS57" s="11">
        <f>CR57*(180/PI())</f>
        <v>3.5634890088012305</v>
      </c>
      <c r="CT57" s="2" t="s">
        <v>13</v>
      </c>
      <c r="CU57" s="11">
        <f>ACOS((DA57^2+AM57^2-(AE57-AT57)^2)/(2*DA57*AM57))-CD57</f>
        <v>0.6048680064251324</v>
      </c>
      <c r="CV57" s="11">
        <f>CU57*(180/PI())</f>
        <v>34.65638393065205</v>
      </c>
      <c r="CW57" s="2" t="s">
        <v>13</v>
      </c>
      <c r="CX57" s="11">
        <f>((PI()/2)-CD57)-(CU57+CR57)</f>
        <v>0.5624408067094029</v>
      </c>
      <c r="CY57" s="11">
        <f>CX57*(180/PI())</f>
        <v>32.2254844503821</v>
      </c>
      <c r="DA57" s="11">
        <f>SQRT(AM57^2+(AE57-AT57)^2)</f>
        <v>3.402632531530714</v>
      </c>
      <c r="DB57" s="11">
        <f>SQRT((AM57-AH57)^2+(AE57-AT57)^2)</f>
        <v>3.2627405217391536</v>
      </c>
      <c r="DC57" s="11">
        <f>SQRT((AG57-AM57)^2+(AT57-AH57)^2)</f>
        <v>4.039944478315805</v>
      </c>
      <c r="DD57" s="11">
        <f>SQRT((AG57-AM57)^2+AT57^2)</f>
        <v>4.077816060136454</v>
      </c>
      <c r="DE57" s="11">
        <f>SQRT(AM57^2+AT57^2)</f>
        <v>2.1229607152948384</v>
      </c>
      <c r="DF57" s="11">
        <f>DC57*SIN(CK57+CN57)</f>
        <v>0.8806042922723439</v>
      </c>
      <c r="DG57" s="11">
        <f>DE57*SIN(CP57+CD57)</f>
        <v>1.363210575896601</v>
      </c>
      <c r="DH57" s="11">
        <f>DB57*SIN(CU57+CR57)</f>
        <v>2.0185953443272417</v>
      </c>
      <c r="DI57" s="11">
        <f>DD57*SIN(CF57+CI57+CK57)</f>
        <v>4.0264784064581365</v>
      </c>
      <c r="DJ57" s="11">
        <f>DA57*SIN(CR57+CX57+CD57)</f>
        <v>2.7989278159026276</v>
      </c>
      <c r="DK57" s="11"/>
      <c r="DL57" s="11"/>
      <c r="DM57" s="11"/>
      <c r="DN57" s="11"/>
      <c r="DO57" s="11"/>
      <c r="DP57" s="11"/>
      <c r="DQ57" s="11"/>
      <c r="DR57" s="11"/>
    </row>
    <row r="58" spans="1:122" ht="15">
      <c r="A58" s="1">
        <v>58</v>
      </c>
      <c r="B58" s="14" t="s">
        <v>116</v>
      </c>
      <c r="C58" s="15" t="s">
        <v>167</v>
      </c>
      <c r="D58" s="13">
        <v>5</v>
      </c>
      <c r="E58" s="13">
        <v>5</v>
      </c>
      <c r="F58" s="12">
        <v>0.875</v>
      </c>
      <c r="G58" s="8">
        <f>H58*490/144</f>
        <v>27.169053819444443</v>
      </c>
      <c r="H58" s="16">
        <f>AH58*(AD58+AG58)</f>
        <v>7.984375</v>
      </c>
      <c r="I58" s="8">
        <f>BD58</f>
        <v>17.757988359285818</v>
      </c>
      <c r="J58" s="11">
        <f>BN58</f>
        <v>5.1736917943741165</v>
      </c>
      <c r="K58" s="11">
        <f>BI58</f>
        <v>1.4913391550975221</v>
      </c>
      <c r="L58" s="11">
        <f>AM58</f>
        <v>1.56763698630137</v>
      </c>
      <c r="M58" s="11">
        <f>AO58</f>
        <v>3.4323630136986303</v>
      </c>
      <c r="N58" s="8">
        <f>BE58</f>
        <v>17.757988359285818</v>
      </c>
      <c r="O58" s="11">
        <f>BO58</f>
        <v>5.1736917943741165</v>
      </c>
      <c r="P58" s="11">
        <f>BJ58</f>
        <v>1.4913391550975221</v>
      </c>
      <c r="Q58" s="11">
        <f>AT58</f>
        <v>1.56763698630137</v>
      </c>
      <c r="R58" s="11">
        <f>AV58</f>
        <v>3.4323630136986303</v>
      </c>
      <c r="S58" s="8">
        <f>BF58</f>
        <v>7.5602678969570505</v>
      </c>
      <c r="T58" s="11">
        <f>BU58</f>
        <v>3.410175151670965</v>
      </c>
      <c r="U58" s="11">
        <f>BK58</f>
        <v>0.9730790655032345</v>
      </c>
      <c r="V58" s="11">
        <f>BT58</f>
        <v>2.2169734869050832</v>
      </c>
      <c r="W58" s="8">
        <f>BG58</f>
        <v>27.955708821614586</v>
      </c>
      <c r="X58" s="11">
        <f>BZ58</f>
        <v>7.907068512256105</v>
      </c>
      <c r="Y58" s="11">
        <f>BL58</f>
        <v>1.8711766574359925</v>
      </c>
      <c r="Z58" s="11">
        <f>BY58</f>
        <v>3.5355339059327373</v>
      </c>
      <c r="AA58" s="11">
        <f>BA58</f>
        <v>45</v>
      </c>
      <c r="AB58" s="11">
        <f>BB58</f>
        <v>1</v>
      </c>
      <c r="AD58" s="8">
        <f>AE58-AH58</f>
        <v>4.125</v>
      </c>
      <c r="AE58" s="11">
        <f>E58</f>
        <v>5</v>
      </c>
      <c r="AF58" s="11">
        <f>AG58-AH58</f>
        <v>4.125</v>
      </c>
      <c r="AG58" s="11">
        <f>D58</f>
        <v>5</v>
      </c>
      <c r="AH58" s="11">
        <f>F58</f>
        <v>0.875</v>
      </c>
      <c r="AI58" s="8">
        <f>AG58*AH58</f>
        <v>4.375</v>
      </c>
      <c r="AJ58" s="11">
        <f>AG58/2</f>
        <v>2.5</v>
      </c>
      <c r="AK58" s="11">
        <f>AD58*AH58</f>
        <v>3.609375</v>
      </c>
      <c r="AL58" s="11">
        <f>AH58/2</f>
        <v>0.4375</v>
      </c>
      <c r="AM58" s="11">
        <f>(AI58*AJ58+AK58*AL58)/(AI58+AK58)</f>
        <v>1.56763698630137</v>
      </c>
      <c r="AN58" s="11"/>
      <c r="AO58" s="11">
        <f>AG58-AM58</f>
        <v>3.4323630136986303</v>
      </c>
      <c r="AP58" s="8">
        <f>AE58*AH58</f>
        <v>4.375</v>
      </c>
      <c r="AQ58" s="11">
        <f>AE58/2</f>
        <v>2.5</v>
      </c>
      <c r="AR58" s="11">
        <f>AF58*AH58</f>
        <v>3.609375</v>
      </c>
      <c r="AS58" s="11">
        <f>AH58/2</f>
        <v>0.4375</v>
      </c>
      <c r="AT58" s="11">
        <f>(AP58*AQ58+AR58*AS58)/(AP58+AR58)</f>
        <v>1.56763698630137</v>
      </c>
      <c r="AU58" s="11"/>
      <c r="AV58" s="11">
        <f>AE58-AT58</f>
        <v>3.4323630136986303</v>
      </c>
      <c r="AX58" s="11">
        <f>-(AD58*AE58*AF58*AG58*AH58)/(4*(AE58+AF58))</f>
        <v>-10.197720462328768</v>
      </c>
      <c r="AY58" s="11" t="str">
        <f>IF(AE58=AG58,"N/A",(2*AX58)/(BE58-BD58))</f>
        <v>N/A</v>
      </c>
      <c r="AZ58" s="11">
        <f>IF(AE58=AG58,PI()/4,(1/2)*ATAN(AY58))</f>
        <v>0.7853981633974483</v>
      </c>
      <c r="BA58" s="11">
        <f>IF(AE58=AG58,45,(1/2)*ATAN(AY58)*(180/PI()))</f>
        <v>45</v>
      </c>
      <c r="BB58" s="11">
        <f>IF(AE58=AG58,1,TAN(BA58/(180/PI())))</f>
        <v>1</v>
      </c>
      <c r="BD58" s="11">
        <f>(1/3)*(AH58*(AG58-AM58)^3+AE58*AM58^3-AD58*(AM58-AH58)^3)</f>
        <v>17.757988359285818</v>
      </c>
      <c r="BE58" s="11">
        <f>(1/3)*(AH58*(AE58-AT58)^3+AG58*AT58^3-AF58*(AT58-AH58)^3)</f>
        <v>17.757988359285818</v>
      </c>
      <c r="BF58" s="11">
        <f>BD58*(SIN(AZ58))^2+BE58*(COS(AZ58))^2+AX58*SIN(2*AZ58)</f>
        <v>7.5602678969570505</v>
      </c>
      <c r="BG58" s="11">
        <f>BD58*COS(AZ58)^2+BE58*SIN(AZ58)^2-AX58*SIN(2*AZ58)</f>
        <v>27.955708821614586</v>
      </c>
      <c r="BH58" s="11"/>
      <c r="BI58" s="8">
        <f>SQRT(BD58/H58)</f>
        <v>1.4913391550975221</v>
      </c>
      <c r="BJ58" s="11">
        <f>SQRT(BE58/H58)</f>
        <v>1.4913391550975221</v>
      </c>
      <c r="BK58" s="11">
        <f>SQRT(BF58/H58)</f>
        <v>0.9730790655032345</v>
      </c>
      <c r="BL58" s="11">
        <f>SQRT(BG58/H58)</f>
        <v>1.8711766574359925</v>
      </c>
      <c r="BM58" s="11"/>
      <c r="BN58" s="8">
        <f>BD58/(AG58-AM58)</f>
        <v>5.1736917943741165</v>
      </c>
      <c r="BO58" s="11">
        <f>BE58/(AE58-AT58)</f>
        <v>5.1736917943741165</v>
      </c>
      <c r="BP58" s="11"/>
      <c r="BQ58" s="8">
        <f>DF58</f>
        <v>1.9372788525658826</v>
      </c>
      <c r="BR58" s="11">
        <f>DG58</f>
        <v>2.2169734869050832</v>
      </c>
      <c r="BS58" s="11">
        <f>DH58</f>
        <v>1.9372788525658826</v>
      </c>
      <c r="BT58" s="11">
        <f>LARGE(BQ58:BS58,1)</f>
        <v>2.2169734869050832</v>
      </c>
      <c r="BU58" s="11">
        <f>BF58/BT58</f>
        <v>3.410175151670965</v>
      </c>
      <c r="BV58" s="11"/>
      <c r="BW58" s="8">
        <f>DI58</f>
        <v>3.5355339059327373</v>
      </c>
      <c r="BX58" s="11">
        <f>DJ58</f>
        <v>3.5355339059327373</v>
      </c>
      <c r="BY58" s="11">
        <f>LARGE(BW58:BX58,1)</f>
        <v>3.5355339059327373</v>
      </c>
      <c r="BZ58" s="11">
        <f>BG58/BY58</f>
        <v>7.907068512256105</v>
      </c>
      <c r="CA58" s="11"/>
      <c r="CC58" s="11"/>
      <c r="CD58" s="11">
        <f>AZ58</f>
        <v>0.7853981633974483</v>
      </c>
      <c r="CE58" s="11">
        <f>CD58*(180/PI())</f>
        <v>45</v>
      </c>
      <c r="CF58" s="11">
        <f>(PI()/2)-CD58</f>
        <v>0.7853981633974483</v>
      </c>
      <c r="CG58" s="11">
        <f>CF58*(180/PI())</f>
        <v>45</v>
      </c>
      <c r="CH58" s="2" t="s">
        <v>13</v>
      </c>
      <c r="CI58" s="11">
        <f>CD58-(CK58+CN58)</f>
        <v>0.1991218456578432</v>
      </c>
      <c r="CJ58" s="11">
        <f>CI58*(180/PI())</f>
        <v>11.408841365049792</v>
      </c>
      <c r="CK58" s="11">
        <f>ACOS((DD58^2+DC58^2-AH58^2)/(2*DD58*DC58))</f>
        <v>0.22930832700505022</v>
      </c>
      <c r="CL58" s="11">
        <f>CK58*(180/PI())</f>
        <v>13.138399344595138</v>
      </c>
      <c r="CM58" s="2" t="s">
        <v>13</v>
      </c>
      <c r="CN58" s="11">
        <f>ACOS((AT58^2+DD58^2-(AG58-AM58)^2)/(2*AT58*DD58))-CF58</f>
        <v>0.3569679907345549</v>
      </c>
      <c r="CO58" s="11">
        <f>CN58*(180/PI())</f>
        <v>20.45275929035507</v>
      </c>
      <c r="CP58" s="11">
        <f>ATAN(AT58/AM58)</f>
        <v>0.7853981633974483</v>
      </c>
      <c r="CQ58" s="11">
        <f>CP58*(180/PI())</f>
        <v>45</v>
      </c>
      <c r="CR58" s="11">
        <f>ACOS((DB58^2+DA58^2-AH58^2)/(2*DB58*DA58))</f>
        <v>0.22930832700505022</v>
      </c>
      <c r="CS58" s="11">
        <f>CR58*(180/PI())</f>
        <v>13.138399344595138</v>
      </c>
      <c r="CT58" s="2" t="s">
        <v>13</v>
      </c>
      <c r="CU58" s="11">
        <f>ACOS((DA58^2+AM58^2-(AE58-AT58)^2)/(2*DA58*AM58))-CD58</f>
        <v>0.3569679907345549</v>
      </c>
      <c r="CV58" s="11">
        <f>CU58*(180/PI())</f>
        <v>20.45275929035507</v>
      </c>
      <c r="CW58" s="2" t="s">
        <v>13</v>
      </c>
      <c r="CX58" s="11">
        <f>((PI()/2)-CD58)-(CU58+CR58)</f>
        <v>0.1991218456578432</v>
      </c>
      <c r="CY58" s="11">
        <f>CX58*(180/PI())</f>
        <v>11.408841365049792</v>
      </c>
      <c r="DA58" s="11">
        <f>SQRT(AM58^2+(AE58-AT58)^2)</f>
        <v>3.77340715781194</v>
      </c>
      <c r="DB58" s="11">
        <f>SQRT((AM58-AH58)^2+(AE58-AT58)^2)</f>
        <v>3.501551349416282</v>
      </c>
      <c r="DC58" s="11">
        <f>SQRT((AG58-AM58)^2+(AT58-AH58)^2)</f>
        <v>3.501551349416282</v>
      </c>
      <c r="DD58" s="11">
        <f>SQRT((AG58-AM58)^2+AT58^2)</f>
        <v>3.77340715781194</v>
      </c>
      <c r="DE58" s="11">
        <f>SQRT(AM58^2+AT58^2)</f>
        <v>2.2169734869050832</v>
      </c>
      <c r="DF58" s="11">
        <f>DC58*SIN(CK58+CN58)</f>
        <v>1.9372788525658826</v>
      </c>
      <c r="DG58" s="11">
        <f>DE58*SIN(CP58+CD58)</f>
        <v>2.2169734869050832</v>
      </c>
      <c r="DH58" s="11">
        <f>DB58*SIN(CU58+CR58)</f>
        <v>1.9372788525658826</v>
      </c>
      <c r="DI58" s="11">
        <f>DD58*SIN(CF58+CI58+CK58)</f>
        <v>3.5355339059327373</v>
      </c>
      <c r="DJ58" s="11">
        <f>DA58*SIN(CR58+CX58+CD58)</f>
        <v>3.5355339059327373</v>
      </c>
      <c r="DK58" s="11"/>
      <c r="DL58" s="11"/>
      <c r="DM58" s="11"/>
      <c r="DN58" s="11"/>
      <c r="DO58" s="11"/>
      <c r="DP58" s="11"/>
      <c r="DQ58" s="11"/>
      <c r="DR58" s="11"/>
    </row>
    <row r="59" spans="1:122" ht="15">
      <c r="A59" s="5">
        <v>59</v>
      </c>
      <c r="B59" s="14" t="s">
        <v>116</v>
      </c>
      <c r="C59" s="15" t="s">
        <v>168</v>
      </c>
      <c r="D59" s="13">
        <v>5</v>
      </c>
      <c r="E59" s="13">
        <v>5</v>
      </c>
      <c r="F59" s="12">
        <v>0.75</v>
      </c>
      <c r="G59" s="8">
        <f>H59*490/144</f>
        <v>23.606770833333332</v>
      </c>
      <c r="H59" s="16">
        <f>AH59*(AD59+AG59)</f>
        <v>6.9375</v>
      </c>
      <c r="I59" s="8">
        <f>BD59</f>
        <v>15.74221389358108</v>
      </c>
      <c r="J59" s="11">
        <f>BN59</f>
        <v>4.528372509718173</v>
      </c>
      <c r="K59" s="11">
        <f>BI59</f>
        <v>1.5063691276125848</v>
      </c>
      <c r="L59" s="11">
        <f>AM59</f>
        <v>1.5236486486486487</v>
      </c>
      <c r="M59" s="11">
        <f>AO59</f>
        <v>3.4763513513513513</v>
      </c>
      <c r="N59" s="8">
        <f>BE59</f>
        <v>15.74221389358108</v>
      </c>
      <c r="O59" s="11">
        <f>BO59</f>
        <v>4.528372509718173</v>
      </c>
      <c r="P59" s="11">
        <f>BJ59</f>
        <v>1.5063691276125848</v>
      </c>
      <c r="Q59" s="11">
        <f>AT59</f>
        <v>1.5236486486486487</v>
      </c>
      <c r="R59" s="11">
        <f>AV59</f>
        <v>3.4763513513513513</v>
      </c>
      <c r="S59" s="8">
        <f>BF59</f>
        <v>6.588919974662161</v>
      </c>
      <c r="T59" s="11">
        <f>BU59</f>
        <v>3.0578375132031406</v>
      </c>
      <c r="U59" s="11">
        <f>BK59</f>
        <v>0.9745533492743911</v>
      </c>
      <c r="V59" s="11">
        <f>BT59</f>
        <v>2.1547645832103575</v>
      </c>
      <c r="W59" s="8">
        <f>BG59</f>
        <v>24.8955078125</v>
      </c>
      <c r="X59" s="11">
        <f>BZ59</f>
        <v>7.0415129581205695</v>
      </c>
      <c r="Y59" s="11">
        <f>BL59</f>
        <v>1.894344653611551</v>
      </c>
      <c r="Z59" s="11">
        <f>BY59</f>
        <v>3.5355339059327373</v>
      </c>
      <c r="AA59" s="11">
        <f>BA59</f>
        <v>45</v>
      </c>
      <c r="AB59" s="11">
        <f>BB59</f>
        <v>1</v>
      </c>
      <c r="AD59" s="8">
        <f>AE59-AH59</f>
        <v>4.25</v>
      </c>
      <c r="AE59" s="11">
        <f>E59</f>
        <v>5</v>
      </c>
      <c r="AF59" s="11">
        <f>AG59-AH59</f>
        <v>4.25</v>
      </c>
      <c r="AG59" s="11">
        <f>D59</f>
        <v>5</v>
      </c>
      <c r="AH59" s="11">
        <f>F59</f>
        <v>0.75</v>
      </c>
      <c r="AI59" s="8">
        <f>AG59*AH59</f>
        <v>3.75</v>
      </c>
      <c r="AJ59" s="11">
        <f>AG59/2</f>
        <v>2.5</v>
      </c>
      <c r="AK59" s="11">
        <f>AD59*AH59</f>
        <v>3.1875</v>
      </c>
      <c r="AL59" s="11">
        <f>AH59/2</f>
        <v>0.375</v>
      </c>
      <c r="AM59" s="11">
        <f>(AI59*AJ59+AK59*AL59)/(AI59+AK59)</f>
        <v>1.5236486486486487</v>
      </c>
      <c r="AN59" s="11"/>
      <c r="AO59" s="11">
        <f>AG59-AM59</f>
        <v>3.4763513513513513</v>
      </c>
      <c r="AP59" s="8">
        <f>AE59*AH59</f>
        <v>3.75</v>
      </c>
      <c r="AQ59" s="11">
        <f>AE59/2</f>
        <v>2.5</v>
      </c>
      <c r="AR59" s="11">
        <f>AF59*AH59</f>
        <v>3.1875</v>
      </c>
      <c r="AS59" s="11">
        <f>AH59/2</f>
        <v>0.375</v>
      </c>
      <c r="AT59" s="11">
        <f>(AP59*AQ59+AR59*AS59)/(AP59+AR59)</f>
        <v>1.5236486486486487</v>
      </c>
      <c r="AU59" s="11"/>
      <c r="AV59" s="11">
        <f>AE59-AT59</f>
        <v>3.4763513513513513</v>
      </c>
      <c r="AX59" s="11">
        <f>-(AD59*AE59*AF59*AG59*AH59)/(4*(AE59+AF59))</f>
        <v>-9.15329391891892</v>
      </c>
      <c r="AY59" s="11" t="str">
        <f>IF(AE59=AG59,"N/A",(2*AX59)/(BE59-BD59))</f>
        <v>N/A</v>
      </c>
      <c r="AZ59" s="11">
        <f>IF(AE59=AG59,PI()/4,(1/2)*ATAN(AY59))</f>
        <v>0.7853981633974483</v>
      </c>
      <c r="BA59" s="11">
        <f>IF(AE59=AG59,45,(1/2)*ATAN(AY59)*(180/PI()))</f>
        <v>45</v>
      </c>
      <c r="BB59" s="11">
        <f>IF(AE59=AG59,1,TAN(BA59/(180/PI())))</f>
        <v>1</v>
      </c>
      <c r="BD59" s="11">
        <f>(1/3)*(AH59*(AG59-AM59)^3+AE59*AM59^3-AD59*(AM59-AH59)^3)</f>
        <v>15.74221389358108</v>
      </c>
      <c r="BE59" s="11">
        <f>(1/3)*(AH59*(AE59-AT59)^3+AG59*AT59^3-AF59*(AT59-AH59)^3)</f>
        <v>15.74221389358108</v>
      </c>
      <c r="BF59" s="11">
        <f>BD59*(SIN(AZ59))^2+BE59*(COS(AZ59))^2+AX59*SIN(2*AZ59)</f>
        <v>6.588919974662161</v>
      </c>
      <c r="BG59" s="11">
        <f>BD59*COS(AZ59)^2+BE59*SIN(AZ59)^2-AX59*SIN(2*AZ59)</f>
        <v>24.8955078125</v>
      </c>
      <c r="BH59" s="11"/>
      <c r="BI59" s="8">
        <f>SQRT(BD59/H59)</f>
        <v>1.5063691276125848</v>
      </c>
      <c r="BJ59" s="11">
        <f>SQRT(BE59/H59)</f>
        <v>1.5063691276125848</v>
      </c>
      <c r="BK59" s="11">
        <f>SQRT(BF59/H59)</f>
        <v>0.9745533492743911</v>
      </c>
      <c r="BL59" s="11">
        <f>SQRT(BG59/H59)</f>
        <v>1.894344653611551</v>
      </c>
      <c r="BM59" s="11"/>
      <c r="BN59" s="8">
        <f>BD59/(AG59-AM59)</f>
        <v>4.528372509718173</v>
      </c>
      <c r="BO59" s="11">
        <f>BE59/(AE59-AT59)</f>
        <v>4.528372509718173</v>
      </c>
      <c r="BP59" s="11"/>
      <c r="BQ59" s="8">
        <f>DF59</f>
        <v>1.91109940861229</v>
      </c>
      <c r="BR59" s="11">
        <f>DG59</f>
        <v>2.1547645832103575</v>
      </c>
      <c r="BS59" s="11">
        <f>DH59</f>
        <v>1.91109940861229</v>
      </c>
      <c r="BT59" s="11">
        <f>LARGE(BQ59:BS59,1)</f>
        <v>2.1547645832103575</v>
      </c>
      <c r="BU59" s="11">
        <f>BF59/BT59</f>
        <v>3.0578375132031406</v>
      </c>
      <c r="BV59" s="11"/>
      <c r="BW59" s="8">
        <f>DI59</f>
        <v>3.5355339059327373</v>
      </c>
      <c r="BX59" s="11">
        <f>DJ59</f>
        <v>3.5355339059327373</v>
      </c>
      <c r="BY59" s="11">
        <f>LARGE(BW59:BX59,1)</f>
        <v>3.5355339059327373</v>
      </c>
      <c r="BZ59" s="11">
        <f>BG59/BY59</f>
        <v>7.0415129581205695</v>
      </c>
      <c r="CA59" s="11"/>
      <c r="CC59" s="11"/>
      <c r="CD59" s="11">
        <f>AZ59</f>
        <v>0.7853981633974483</v>
      </c>
      <c r="CE59" s="11">
        <f>CD59*(180/PI())</f>
        <v>45</v>
      </c>
      <c r="CF59" s="11">
        <f>(PI()/2)-CD59</f>
        <v>0.7853981633974483</v>
      </c>
      <c r="CG59" s="11">
        <f>CF59*(180/PI())</f>
        <v>45</v>
      </c>
      <c r="CH59" s="2" t="s">
        <v>13</v>
      </c>
      <c r="CI59" s="11">
        <f>CD59-(CK59+CN59)</f>
        <v>0.21897761959600404</v>
      </c>
      <c r="CJ59" s="11">
        <f>CI59*(180/PI())</f>
        <v>12.546493410672262</v>
      </c>
      <c r="CK59" s="11">
        <f>ACOS((DD59^2+DC59^2-AH59^2)/(2*DD59*DC59))</f>
        <v>0.19409537732974336</v>
      </c>
      <c r="CL59" s="11">
        <f>CK59*(180/PI())</f>
        <v>11.120845943993492</v>
      </c>
      <c r="CM59" s="2" t="s">
        <v>13</v>
      </c>
      <c r="CN59" s="11">
        <f>ACOS((AT59^2+DD59^2-(AG59-AM59)^2)/(2*AT59*DD59))-CF59</f>
        <v>0.3723251664717009</v>
      </c>
      <c r="CO59" s="11">
        <f>CN59*(180/PI())</f>
        <v>21.332660645334244</v>
      </c>
      <c r="CP59" s="11">
        <f>ATAN(AT59/AM59)</f>
        <v>0.7853981633974483</v>
      </c>
      <c r="CQ59" s="11">
        <f>CP59*(180/PI())</f>
        <v>45</v>
      </c>
      <c r="CR59" s="11">
        <f>ACOS((DB59^2+DA59^2-AH59^2)/(2*DB59*DA59))</f>
        <v>0.19409537732974336</v>
      </c>
      <c r="CS59" s="11">
        <f>CR59*(180/PI())</f>
        <v>11.120845943993492</v>
      </c>
      <c r="CT59" s="2" t="s">
        <v>13</v>
      </c>
      <c r="CU59" s="11">
        <f>ACOS((DA59^2+AM59^2-(AE59-AT59)^2)/(2*DA59*AM59))-CD59</f>
        <v>0.3723251664717009</v>
      </c>
      <c r="CV59" s="11">
        <f>CU59*(180/PI())</f>
        <v>21.332660645334244</v>
      </c>
      <c r="CW59" s="2" t="s">
        <v>13</v>
      </c>
      <c r="CX59" s="11">
        <f>((PI()/2)-CD59)-(CU59+CR59)</f>
        <v>0.21897761959600404</v>
      </c>
      <c r="CY59" s="11">
        <f>CX59*(180/PI())</f>
        <v>12.546493410672262</v>
      </c>
      <c r="DA59" s="11">
        <f>SQRT(AM59^2+(AE59-AT59)^2)</f>
        <v>3.795592697138514</v>
      </c>
      <c r="DB59" s="11">
        <f>SQRT((AM59-AH59)^2+(AE59-AT59)^2)</f>
        <v>3.561397331048341</v>
      </c>
      <c r="DC59" s="11">
        <f>SQRT((AG59-AM59)^2+(AT59-AH59)^2)</f>
        <v>3.561397331048341</v>
      </c>
      <c r="DD59" s="11">
        <f>SQRT((AG59-AM59)^2+AT59^2)</f>
        <v>3.795592697138514</v>
      </c>
      <c r="DE59" s="11">
        <f>SQRT(AM59^2+AT59^2)</f>
        <v>2.1547645832103575</v>
      </c>
      <c r="DF59" s="11">
        <f>DC59*SIN(CK59+CN59)</f>
        <v>1.91109940861229</v>
      </c>
      <c r="DG59" s="11">
        <f>DE59*SIN(CP59+CD59)</f>
        <v>2.1547645832103575</v>
      </c>
      <c r="DH59" s="11">
        <f>DB59*SIN(CU59+CR59)</f>
        <v>1.91109940861229</v>
      </c>
      <c r="DI59" s="11">
        <f>DD59*SIN(CF59+CI59+CK59)</f>
        <v>3.5355339059327373</v>
      </c>
      <c r="DJ59" s="11">
        <f>DA59*SIN(CR59+CX59+CD59)</f>
        <v>3.5355339059327373</v>
      </c>
      <c r="DK59" s="11"/>
      <c r="DL59" s="11"/>
      <c r="DM59" s="11"/>
      <c r="DN59" s="11"/>
      <c r="DO59" s="11"/>
      <c r="DP59" s="11"/>
      <c r="DQ59" s="11"/>
      <c r="DR59" s="11"/>
    </row>
    <row r="60" spans="1:122" ht="15">
      <c r="A60" s="1">
        <v>60</v>
      </c>
      <c r="B60" s="14" t="s">
        <v>116</v>
      </c>
      <c r="C60" s="15" t="s">
        <v>169</v>
      </c>
      <c r="D60" s="13">
        <v>5</v>
      </c>
      <c r="E60" s="13">
        <v>5</v>
      </c>
      <c r="F60" s="12">
        <v>0.625</v>
      </c>
      <c r="G60" s="8">
        <f>H60*490/144</f>
        <v>19.938151041666668</v>
      </c>
      <c r="H60" s="16">
        <f>AH60*(AD60+AG60)</f>
        <v>5.859375</v>
      </c>
      <c r="I60" s="8">
        <f>BD60</f>
        <v>13.57777913411458</v>
      </c>
      <c r="J60" s="11">
        <f>BN60</f>
        <v>3.8564106416420114</v>
      </c>
      <c r="K60" s="11">
        <f>BI60</f>
        <v>1.5222596051776303</v>
      </c>
      <c r="L60" s="11">
        <f>AM60</f>
        <v>1.4791666666666667</v>
      </c>
      <c r="M60" s="11">
        <f>AO60</f>
        <v>3.520833333333333</v>
      </c>
      <c r="N60" s="8">
        <f>BE60</f>
        <v>13.57777913411458</v>
      </c>
      <c r="O60" s="11">
        <f>BO60</f>
        <v>3.8564106416420114</v>
      </c>
      <c r="P60" s="11">
        <f>BJ60</f>
        <v>1.5222596051776303</v>
      </c>
      <c r="Q60" s="11">
        <f>AT60</f>
        <v>1.4791666666666667</v>
      </c>
      <c r="R60" s="11">
        <f>AV60</f>
        <v>3.520833333333333</v>
      </c>
      <c r="S60" s="8">
        <f>BF60</f>
        <v>5.602518717447913</v>
      </c>
      <c r="T60" s="11">
        <f>BU60</f>
        <v>2.6782505758864077</v>
      </c>
      <c r="U60" s="11">
        <f>BK60</f>
        <v>0.977835975225111</v>
      </c>
      <c r="V60" s="11">
        <f>BT60</f>
        <v>2.0918575610102033</v>
      </c>
      <c r="W60" s="8">
        <f>BG60</f>
        <v>21.553039550781246</v>
      </c>
      <c r="X60" s="11">
        <f>BZ60</f>
        <v>6.096120168615712</v>
      </c>
      <c r="Y60" s="11">
        <f>BL60</f>
        <v>1.9179117332835383</v>
      </c>
      <c r="Z60" s="11">
        <f>BY60</f>
        <v>3.5355339059327378</v>
      </c>
      <c r="AA60" s="11">
        <f>BA60</f>
        <v>45</v>
      </c>
      <c r="AB60" s="11">
        <f>BB60</f>
        <v>1</v>
      </c>
      <c r="AD60" s="8">
        <f>AE60-AH60</f>
        <v>4.375</v>
      </c>
      <c r="AE60" s="11">
        <f>E60</f>
        <v>5</v>
      </c>
      <c r="AF60" s="11">
        <f>AG60-AH60</f>
        <v>4.375</v>
      </c>
      <c r="AG60" s="11">
        <f>D60</f>
        <v>5</v>
      </c>
      <c r="AH60" s="11">
        <f>F60</f>
        <v>0.625</v>
      </c>
      <c r="AI60" s="8">
        <f>AG60*AH60</f>
        <v>3.125</v>
      </c>
      <c r="AJ60" s="11">
        <f>AG60/2</f>
        <v>2.5</v>
      </c>
      <c r="AK60" s="11">
        <f>AD60*AH60</f>
        <v>2.734375</v>
      </c>
      <c r="AL60" s="11">
        <f>AH60/2</f>
        <v>0.3125</v>
      </c>
      <c r="AM60" s="11">
        <f>(AI60*AJ60+AK60*AL60)/(AI60+AK60)</f>
        <v>1.4791666666666667</v>
      </c>
      <c r="AN60" s="11"/>
      <c r="AO60" s="11">
        <f>AG60-AM60</f>
        <v>3.520833333333333</v>
      </c>
      <c r="AP60" s="8">
        <f>AE60*AH60</f>
        <v>3.125</v>
      </c>
      <c r="AQ60" s="11">
        <f>AE60/2</f>
        <v>2.5</v>
      </c>
      <c r="AR60" s="11">
        <f>AF60*AH60</f>
        <v>2.734375</v>
      </c>
      <c r="AS60" s="11">
        <f>AH60/2</f>
        <v>0.3125</v>
      </c>
      <c r="AT60" s="11">
        <f>(AP60*AQ60+AR60*AS60)/(AP60+AR60)</f>
        <v>1.4791666666666667</v>
      </c>
      <c r="AU60" s="11"/>
      <c r="AV60" s="11">
        <f>AE60-AT60</f>
        <v>3.520833333333333</v>
      </c>
      <c r="AX60" s="11">
        <f>-(AD60*AE60*AF60*AG60*AH60)/(4*(AE60+AF60))</f>
        <v>-7.975260416666667</v>
      </c>
      <c r="AY60" s="11" t="str">
        <f>IF(AE60=AG60,"N/A",(2*AX60)/(BE60-BD60))</f>
        <v>N/A</v>
      </c>
      <c r="AZ60" s="11">
        <f>IF(AE60=AG60,PI()/4,(1/2)*ATAN(AY60))</f>
        <v>0.7853981633974483</v>
      </c>
      <c r="BA60" s="11">
        <f>IF(AE60=AG60,45,(1/2)*ATAN(AY60)*(180/PI()))</f>
        <v>45</v>
      </c>
      <c r="BB60" s="11">
        <f>IF(AE60=AG60,1,TAN(BA60/(180/PI())))</f>
        <v>1</v>
      </c>
      <c r="BD60" s="11">
        <f>(1/3)*(AH60*(AG60-AM60)^3+AE60*AM60^3-AD60*(AM60-AH60)^3)</f>
        <v>13.57777913411458</v>
      </c>
      <c r="BE60" s="11">
        <f>(1/3)*(AH60*(AE60-AT60)^3+AG60*AT60^3-AF60*(AT60-AH60)^3)</f>
        <v>13.57777913411458</v>
      </c>
      <c r="BF60" s="11">
        <f>BD60*(SIN(AZ60))^2+BE60*(COS(AZ60))^2+AX60*SIN(2*AZ60)</f>
        <v>5.602518717447913</v>
      </c>
      <c r="BG60" s="11">
        <f>BD60*COS(AZ60)^2+BE60*SIN(AZ60)^2-AX60*SIN(2*AZ60)</f>
        <v>21.553039550781246</v>
      </c>
      <c r="BH60" s="11"/>
      <c r="BI60" s="8">
        <f>SQRT(BD60/H60)</f>
        <v>1.5222596051776303</v>
      </c>
      <c r="BJ60" s="11">
        <f>SQRT(BE60/H60)</f>
        <v>1.5222596051776303</v>
      </c>
      <c r="BK60" s="11">
        <f>SQRT(BF60/H60)</f>
        <v>0.977835975225111</v>
      </c>
      <c r="BL60" s="11">
        <f>SQRT(BG60/H60)</f>
        <v>1.9179117332835383</v>
      </c>
      <c r="BM60" s="11"/>
      <c r="BN60" s="8">
        <f>BD60/(AG60-AM60)</f>
        <v>3.8564106416420114</v>
      </c>
      <c r="BO60" s="11">
        <f>BE60/(AE60-AT60)</f>
        <v>3.8564106416420114</v>
      </c>
      <c r="BP60" s="11"/>
      <c r="BQ60" s="8">
        <f>DF60</f>
        <v>1.8856180831641272</v>
      </c>
      <c r="BR60" s="11">
        <f>DG60</f>
        <v>2.0918575610102033</v>
      </c>
      <c r="BS60" s="11">
        <f>DH60</f>
        <v>1.8856180831641272</v>
      </c>
      <c r="BT60" s="11">
        <f>LARGE(BQ60:BS60,1)</f>
        <v>2.0918575610102033</v>
      </c>
      <c r="BU60" s="11">
        <f>BF60/BT60</f>
        <v>2.6782505758864077</v>
      </c>
      <c r="BV60" s="11"/>
      <c r="BW60" s="8">
        <f>DI60</f>
        <v>3.5355339059327378</v>
      </c>
      <c r="BX60" s="11">
        <f>DJ60</f>
        <v>3.5355339059327378</v>
      </c>
      <c r="BY60" s="11">
        <f>LARGE(BW60:BX60,1)</f>
        <v>3.5355339059327378</v>
      </c>
      <c r="BZ60" s="11">
        <f>BG60/BY60</f>
        <v>6.096120168615712</v>
      </c>
      <c r="CA60" s="11"/>
      <c r="CC60" s="11"/>
      <c r="CD60" s="11">
        <f>AZ60</f>
        <v>0.7853981633974483</v>
      </c>
      <c r="CE60" s="11">
        <f>CD60*(180/PI())</f>
        <v>45</v>
      </c>
      <c r="CF60" s="11">
        <f>(PI()/2)-CD60</f>
        <v>0.7853981633974483</v>
      </c>
      <c r="CG60" s="11">
        <f>CF60*(180/PI())</f>
        <v>45</v>
      </c>
      <c r="CH60" s="2" t="s">
        <v>13</v>
      </c>
      <c r="CI60" s="11">
        <f>CD60-(CK60+CN60)</f>
        <v>0.23800527546599248</v>
      </c>
      <c r="CJ60" s="11">
        <f>CI60*(180/PI())</f>
        <v>13.636697786049927</v>
      </c>
      <c r="CK60" s="11">
        <f>ACOS((DD60^2+DC60^2-AH60^2)/(2*DD60*DC60))</f>
        <v>0.1597233095574575</v>
      </c>
      <c r="CL60" s="11">
        <f>CK60*(180/PI())</f>
        <v>9.15147152750388</v>
      </c>
      <c r="CM60" s="2" t="s">
        <v>13</v>
      </c>
      <c r="CN60" s="11">
        <f>ACOS((AT60^2+DD60^2-(AG60-AM60)^2)/(2*AT60*DD60))-CF60</f>
        <v>0.3876695783739983</v>
      </c>
      <c r="CO60" s="11">
        <f>CN60*(180/PI())</f>
        <v>22.211830686446195</v>
      </c>
      <c r="CP60" s="11">
        <f>ATAN(AT60/AM60)</f>
        <v>0.7853981633974483</v>
      </c>
      <c r="CQ60" s="11">
        <f>CP60*(180/PI())</f>
        <v>45</v>
      </c>
      <c r="CR60" s="11">
        <f>ACOS((DB60^2+DA60^2-AH60^2)/(2*DB60*DA60))</f>
        <v>0.1597233095574575</v>
      </c>
      <c r="CS60" s="11">
        <f>CR60*(180/PI())</f>
        <v>9.15147152750388</v>
      </c>
      <c r="CT60" s="2" t="s">
        <v>13</v>
      </c>
      <c r="CU60" s="11">
        <f>ACOS((DA60^2+AM60^2-(AE60-AT60)^2)/(2*DA60*AM60))-CD60</f>
        <v>0.3876695783739983</v>
      </c>
      <c r="CV60" s="11">
        <f>CU60*(180/PI())</f>
        <v>22.211830686446195</v>
      </c>
      <c r="CW60" s="2" t="s">
        <v>13</v>
      </c>
      <c r="CX60" s="11">
        <f>((PI()/2)-CD60)-(CU60+CR60)</f>
        <v>0.23800527546599248</v>
      </c>
      <c r="CY60" s="11">
        <f>CX60*(180/PI())</f>
        <v>13.636697786049927</v>
      </c>
      <c r="DA60" s="11">
        <f>SQRT(AM60^2+(AE60-AT60)^2)</f>
        <v>3.8189267325897847</v>
      </c>
      <c r="DB60" s="11">
        <f>SQRT((AM60-AH60)^2+(AE60-AT60)^2)</f>
        <v>3.6229639876150515</v>
      </c>
      <c r="DC60" s="11">
        <f>SQRT((AG60-AM60)^2+(AT60-AH60)^2)</f>
        <v>3.6229639876150515</v>
      </c>
      <c r="DD60" s="11">
        <f>SQRT((AG60-AM60)^2+AT60^2)</f>
        <v>3.8189267325897847</v>
      </c>
      <c r="DE60" s="11">
        <f>SQRT(AM60^2+AT60^2)</f>
        <v>2.0918575610102033</v>
      </c>
      <c r="DF60" s="11">
        <f>DC60*SIN(CK60+CN60)</f>
        <v>1.8856180831641272</v>
      </c>
      <c r="DG60" s="11">
        <f>DE60*SIN(CP60+CD60)</f>
        <v>2.0918575610102033</v>
      </c>
      <c r="DH60" s="11">
        <f>DB60*SIN(CU60+CR60)</f>
        <v>1.8856180831641272</v>
      </c>
      <c r="DI60" s="11">
        <f>DD60*SIN(CF60+CI60+CK60)</f>
        <v>3.5355339059327378</v>
      </c>
      <c r="DJ60" s="11">
        <f>DA60*SIN(CR60+CX60+CD60)</f>
        <v>3.5355339059327378</v>
      </c>
      <c r="DK60" s="11"/>
      <c r="DL60" s="11"/>
      <c r="DM60" s="11"/>
      <c r="DN60" s="11"/>
      <c r="DO60" s="11"/>
      <c r="DP60" s="11"/>
      <c r="DQ60" s="11"/>
      <c r="DR60" s="11"/>
    </row>
    <row r="61" spans="1:122" ht="15">
      <c r="A61" s="5">
        <v>61</v>
      </c>
      <c r="B61" s="14" t="s">
        <v>116</v>
      </c>
      <c r="C61" s="15" t="s">
        <v>170</v>
      </c>
      <c r="D61" s="13">
        <v>5</v>
      </c>
      <c r="E61" s="13">
        <v>5</v>
      </c>
      <c r="F61" s="12">
        <v>0.5</v>
      </c>
      <c r="G61" s="8">
        <f>H61*490/144</f>
        <v>16.163194444444443</v>
      </c>
      <c r="H61" s="16">
        <f>AH61*(AD61+AG61)</f>
        <v>4.75</v>
      </c>
      <c r="I61" s="8">
        <f>BD61</f>
        <v>11.250274122807017</v>
      </c>
      <c r="J61" s="11">
        <f>BN61</f>
        <v>3.1550584255842558</v>
      </c>
      <c r="K61" s="11">
        <f>BI61</f>
        <v>1.5389862776179046</v>
      </c>
      <c r="L61" s="11">
        <f>AM61</f>
        <v>1.4342105263157894</v>
      </c>
      <c r="M61" s="11">
        <f>AO61</f>
        <v>3.5657894736842106</v>
      </c>
      <c r="N61" s="8">
        <f>BE61</f>
        <v>11.250274122807017</v>
      </c>
      <c r="O61" s="11">
        <f>BO61</f>
        <v>3.1550584255842558</v>
      </c>
      <c r="P61" s="11">
        <f>BJ61</f>
        <v>1.5389862776179046</v>
      </c>
      <c r="Q61" s="11">
        <f>AT61</f>
        <v>1.4342105263157894</v>
      </c>
      <c r="R61" s="11">
        <f>AV61</f>
        <v>3.5657894736842106</v>
      </c>
      <c r="S61" s="8">
        <f>BF61</f>
        <v>4.589089912280701</v>
      </c>
      <c r="T61" s="11">
        <f>BU61</f>
        <v>2.262552489266818</v>
      </c>
      <c r="U61" s="11">
        <f>BK61</f>
        <v>0.9829161673607241</v>
      </c>
      <c r="V61" s="11">
        <f>BT61</f>
        <v>2.028279977614044</v>
      </c>
      <c r="W61" s="8">
        <f>BG61</f>
        <v>17.911458333333332</v>
      </c>
      <c r="X61" s="11">
        <f>BZ61</f>
        <v>5.066125459376119</v>
      </c>
      <c r="Y61" s="11">
        <f>BL61</f>
        <v>1.9418633662885072</v>
      </c>
      <c r="Z61" s="11">
        <f>BY61</f>
        <v>3.5355339059327373</v>
      </c>
      <c r="AA61" s="11">
        <f>BA61</f>
        <v>45</v>
      </c>
      <c r="AB61" s="11">
        <f>BB61</f>
        <v>1</v>
      </c>
      <c r="AD61" s="8">
        <f>AE61-AH61</f>
        <v>4.5</v>
      </c>
      <c r="AE61" s="11">
        <f>E61</f>
        <v>5</v>
      </c>
      <c r="AF61" s="11">
        <f>AG61-AH61</f>
        <v>4.5</v>
      </c>
      <c r="AG61" s="11">
        <f>D61</f>
        <v>5</v>
      </c>
      <c r="AH61" s="11">
        <f>F61</f>
        <v>0.5</v>
      </c>
      <c r="AI61" s="8">
        <f>AG61*AH61</f>
        <v>2.5</v>
      </c>
      <c r="AJ61" s="11">
        <f>AG61/2</f>
        <v>2.5</v>
      </c>
      <c r="AK61" s="11">
        <f>AD61*AH61</f>
        <v>2.25</v>
      </c>
      <c r="AL61" s="11">
        <f>AH61/2</f>
        <v>0.25</v>
      </c>
      <c r="AM61" s="11">
        <f>(AI61*AJ61+AK61*AL61)/(AI61+AK61)</f>
        <v>1.4342105263157894</v>
      </c>
      <c r="AN61" s="11"/>
      <c r="AO61" s="11">
        <f>AG61-AM61</f>
        <v>3.5657894736842106</v>
      </c>
      <c r="AP61" s="8">
        <f>AE61*AH61</f>
        <v>2.5</v>
      </c>
      <c r="AQ61" s="11">
        <f>AE61/2</f>
        <v>2.5</v>
      </c>
      <c r="AR61" s="11">
        <f>AF61*AH61</f>
        <v>2.25</v>
      </c>
      <c r="AS61" s="11">
        <f>AH61/2</f>
        <v>0.25</v>
      </c>
      <c r="AT61" s="11">
        <f>(AP61*AQ61+AR61*AS61)/(AP61+AR61)</f>
        <v>1.4342105263157894</v>
      </c>
      <c r="AU61" s="11"/>
      <c r="AV61" s="11">
        <f>AE61-AT61</f>
        <v>3.5657894736842106</v>
      </c>
      <c r="AX61" s="11">
        <f>-(AD61*AE61*AF61*AG61*AH61)/(4*(AE61+AF61))</f>
        <v>-6.661184210526316</v>
      </c>
      <c r="AY61" s="11" t="str">
        <f>IF(AE61=AG61,"N/A",(2*AX61)/(BE61-BD61))</f>
        <v>N/A</v>
      </c>
      <c r="AZ61" s="11">
        <f>IF(AE61=AG61,PI()/4,(1/2)*ATAN(AY61))</f>
        <v>0.7853981633974483</v>
      </c>
      <c r="BA61" s="11">
        <f>IF(AE61=AG61,45,(1/2)*ATAN(AY61)*(180/PI()))</f>
        <v>45</v>
      </c>
      <c r="BB61" s="11">
        <f>IF(AE61=AG61,1,TAN(BA61/(180/PI())))</f>
        <v>1</v>
      </c>
      <c r="BD61" s="11">
        <f>(1/3)*(AH61*(AG61-AM61)^3+AE61*AM61^3-AD61*(AM61-AH61)^3)</f>
        <v>11.250274122807017</v>
      </c>
      <c r="BE61" s="11">
        <f>(1/3)*(AH61*(AE61-AT61)^3+AG61*AT61^3-AF61*(AT61-AH61)^3)</f>
        <v>11.250274122807017</v>
      </c>
      <c r="BF61" s="11">
        <f>BD61*(SIN(AZ61))^2+BE61*(COS(AZ61))^2+AX61*SIN(2*AZ61)</f>
        <v>4.589089912280701</v>
      </c>
      <c r="BG61" s="11">
        <f>BD61*COS(AZ61)^2+BE61*SIN(AZ61)^2-AX61*SIN(2*AZ61)</f>
        <v>17.911458333333332</v>
      </c>
      <c r="BH61" s="11"/>
      <c r="BI61" s="8">
        <f>SQRT(BD61/H61)</f>
        <v>1.5389862776179046</v>
      </c>
      <c r="BJ61" s="11">
        <f>SQRT(BE61/H61)</f>
        <v>1.5389862776179046</v>
      </c>
      <c r="BK61" s="11">
        <f>SQRT(BF61/H61)</f>
        <v>0.9829161673607241</v>
      </c>
      <c r="BL61" s="11">
        <f>SQRT(BG61/H61)</f>
        <v>1.9418633662885072</v>
      </c>
      <c r="BM61" s="11"/>
      <c r="BN61" s="8">
        <f>BD61/(AG61-AM61)</f>
        <v>3.1550584255842558</v>
      </c>
      <c r="BO61" s="11">
        <f>BE61/(AE61-AT61)</f>
        <v>3.1550584255842558</v>
      </c>
      <c r="BP61" s="11"/>
      <c r="BQ61" s="8">
        <f>DF61</f>
        <v>1.860807318911965</v>
      </c>
      <c r="BR61" s="11">
        <f>DG61</f>
        <v>2.028279977614044</v>
      </c>
      <c r="BS61" s="11">
        <f>DH61</f>
        <v>1.860807318911965</v>
      </c>
      <c r="BT61" s="11">
        <f>LARGE(BQ61:BS61,1)</f>
        <v>2.028279977614044</v>
      </c>
      <c r="BU61" s="11">
        <f>BF61/BT61</f>
        <v>2.262552489266818</v>
      </c>
      <c r="BV61" s="11"/>
      <c r="BW61" s="8">
        <f>DI61</f>
        <v>3.5355339059327373</v>
      </c>
      <c r="BX61" s="11">
        <f>DJ61</f>
        <v>3.5355339059327373</v>
      </c>
      <c r="BY61" s="11">
        <f>LARGE(BW61:BX61,1)</f>
        <v>3.5355339059327373</v>
      </c>
      <c r="BZ61" s="11">
        <f>BG61/BY61</f>
        <v>5.066125459376119</v>
      </c>
      <c r="CA61" s="11"/>
      <c r="CC61" s="11"/>
      <c r="CD61" s="11">
        <f>AZ61</f>
        <v>0.7853981633974483</v>
      </c>
      <c r="CE61" s="11">
        <f>CD61*(180/PI())</f>
        <v>45</v>
      </c>
      <c r="CF61" s="11">
        <f>(PI()/2)-CD61</f>
        <v>0.7853981633974483</v>
      </c>
      <c r="CG61" s="11">
        <f>CF61*(180/PI())</f>
        <v>45</v>
      </c>
      <c r="CH61" s="2" t="s">
        <v>13</v>
      </c>
      <c r="CI61" s="11">
        <f>CD61-(CK61+CN61)</f>
        <v>0.2562335991238338</v>
      </c>
      <c r="CJ61" s="11">
        <f>CI61*(180/PI())</f>
        <v>14.681103799242706</v>
      </c>
      <c r="CK61" s="11">
        <f>ACOS((DD61^2+DC61^2-AH61^2)/(2*DD61*DC61))</f>
        <v>0.1261799594015367</v>
      </c>
      <c r="CL61" s="11">
        <f>CK61*(180/PI())</f>
        <v>7.229579132840126</v>
      </c>
      <c r="CM61" s="2" t="s">
        <v>13</v>
      </c>
      <c r="CN61" s="11">
        <f>ACOS((AT61^2+DD61^2-(AG61-AM61)^2)/(2*AT61*DD61))-CF61</f>
        <v>0.40298460487207777</v>
      </c>
      <c r="CO61" s="11">
        <f>CN61*(180/PI())</f>
        <v>23.089317067917168</v>
      </c>
      <c r="CP61" s="11">
        <f>ATAN(AT61/AM61)</f>
        <v>0.7853981633974483</v>
      </c>
      <c r="CQ61" s="11">
        <f>CP61*(180/PI())</f>
        <v>45</v>
      </c>
      <c r="CR61" s="11">
        <f>ACOS((DB61^2+DA61^2-AH61^2)/(2*DB61*DA61))</f>
        <v>0.1261799594015367</v>
      </c>
      <c r="CS61" s="11">
        <f>CR61*(180/PI())</f>
        <v>7.229579132840126</v>
      </c>
      <c r="CT61" s="2" t="s">
        <v>13</v>
      </c>
      <c r="CU61" s="11">
        <f>ACOS((DA61^2+AM61^2-(AE61-AT61)^2)/(2*DA61*AM61))-CD61</f>
        <v>0.40298460487207777</v>
      </c>
      <c r="CV61" s="11">
        <f>CU61*(180/PI())</f>
        <v>23.089317067917168</v>
      </c>
      <c r="CW61" s="2" t="s">
        <v>13</v>
      </c>
      <c r="CX61" s="11">
        <f>((PI()/2)-CD61)-(CU61+CR61)</f>
        <v>0.2562335991238338</v>
      </c>
      <c r="CY61" s="11">
        <f>CX61*(180/PI())</f>
        <v>14.681103799242706</v>
      </c>
      <c r="DA61" s="11">
        <f>SQRT(AM61^2+(AE61-AT61)^2)</f>
        <v>3.8434118182198658</v>
      </c>
      <c r="DB61" s="11">
        <f>SQRT((AM61-AH61)^2+(AE61-AT61)^2)</f>
        <v>3.686136714517836</v>
      </c>
      <c r="DC61" s="11">
        <f>SQRT((AG61-AM61)^2+(AT61-AH61)^2)</f>
        <v>3.686136714517836</v>
      </c>
      <c r="DD61" s="11">
        <f>SQRT((AG61-AM61)^2+AT61^2)</f>
        <v>3.8434118182198658</v>
      </c>
      <c r="DE61" s="11">
        <f>SQRT(AM61^2+AT61^2)</f>
        <v>2.028279977614044</v>
      </c>
      <c r="DF61" s="11">
        <f>DC61*SIN(CK61+CN61)</f>
        <v>1.860807318911965</v>
      </c>
      <c r="DG61" s="11">
        <f>DE61*SIN(CP61+CD61)</f>
        <v>2.028279977614044</v>
      </c>
      <c r="DH61" s="11">
        <f>DB61*SIN(CU61+CR61)</f>
        <v>1.860807318911965</v>
      </c>
      <c r="DI61" s="11">
        <f>DD61*SIN(CF61+CI61+CK61)</f>
        <v>3.5355339059327373</v>
      </c>
      <c r="DJ61" s="11">
        <f>DA61*SIN(CR61+CX61+CD61)</f>
        <v>3.5355339059327373</v>
      </c>
      <c r="DK61" s="11"/>
      <c r="DL61" s="11"/>
      <c r="DM61" s="11"/>
      <c r="DN61" s="11"/>
      <c r="DO61" s="11"/>
      <c r="DP61" s="11"/>
      <c r="DQ61" s="11"/>
      <c r="DR61" s="11"/>
    </row>
    <row r="62" spans="1:122" ht="15">
      <c r="A62" s="1">
        <v>62</v>
      </c>
      <c r="B62" s="14" t="s">
        <v>116</v>
      </c>
      <c r="C62" s="15" t="s">
        <v>171</v>
      </c>
      <c r="D62" s="13">
        <v>5</v>
      </c>
      <c r="E62" s="13">
        <v>5</v>
      </c>
      <c r="F62" s="12">
        <v>0.4375</v>
      </c>
      <c r="G62" s="8">
        <f>H62*490/144</f>
        <v>14.23583984375</v>
      </c>
      <c r="H62" s="16">
        <f>AH62*(AD62+AG62)</f>
        <v>4.18359375</v>
      </c>
      <c r="I62" s="8">
        <f>BD62</f>
        <v>10.02069882162256</v>
      </c>
      <c r="J62" s="11">
        <f>BN62</f>
        <v>2.792494816475841</v>
      </c>
      <c r="K62" s="11">
        <f>BI62</f>
        <v>1.5476553449028392</v>
      </c>
      <c r="L62" s="11">
        <f>AM62</f>
        <v>1.4115604575163399</v>
      </c>
      <c r="M62" s="11">
        <f>AO62</f>
        <v>3.58843954248366</v>
      </c>
      <c r="N62" s="8">
        <f>BE62</f>
        <v>10.02069882162256</v>
      </c>
      <c r="O62" s="11">
        <f>BO62</f>
        <v>2.792494816475841</v>
      </c>
      <c r="P62" s="11">
        <f>BJ62</f>
        <v>1.5476553449028392</v>
      </c>
      <c r="Q62" s="11">
        <f>AT62</f>
        <v>1.4115604575163399</v>
      </c>
      <c r="R62" s="11">
        <f>AV62</f>
        <v>3.58843954248366</v>
      </c>
      <c r="S62" s="8">
        <f>BF62</f>
        <v>4.068295073665043</v>
      </c>
      <c r="T62" s="11">
        <f>BU62</f>
        <v>2.0379708280564928</v>
      </c>
      <c r="U62" s="11">
        <f>BK62</f>
        <v>0.9861238659752567</v>
      </c>
      <c r="V62" s="11">
        <f>BT62</f>
        <v>1.9962479431291789</v>
      </c>
      <c r="W62" s="8">
        <f>BG62</f>
        <v>15.973102569580076</v>
      </c>
      <c r="X62" s="11">
        <f>BZ62</f>
        <v>4.517875657415336</v>
      </c>
      <c r="Y62" s="11">
        <f>BL62</f>
        <v>1.9539789799705283</v>
      </c>
      <c r="Z62" s="11">
        <f>BY62</f>
        <v>3.5355339059327378</v>
      </c>
      <c r="AA62" s="11">
        <f>BA62</f>
        <v>45</v>
      </c>
      <c r="AB62" s="11">
        <f>BB62</f>
        <v>1</v>
      </c>
      <c r="AD62" s="8">
        <f>AE62-AH62</f>
        <v>4.5625</v>
      </c>
      <c r="AE62" s="11">
        <f>E62</f>
        <v>5</v>
      </c>
      <c r="AF62" s="11">
        <f>AG62-AH62</f>
        <v>4.5625</v>
      </c>
      <c r="AG62" s="11">
        <f>D62</f>
        <v>5</v>
      </c>
      <c r="AH62" s="11">
        <f>F62</f>
        <v>0.4375</v>
      </c>
      <c r="AI62" s="8">
        <f>AG62*AH62</f>
        <v>2.1875</v>
      </c>
      <c r="AJ62" s="11">
        <f>AG62/2</f>
        <v>2.5</v>
      </c>
      <c r="AK62" s="11">
        <f>AD62*AH62</f>
        <v>1.99609375</v>
      </c>
      <c r="AL62" s="11">
        <f>AH62/2</f>
        <v>0.21875</v>
      </c>
      <c r="AM62" s="11">
        <f>(AI62*AJ62+AK62*AL62)/(AI62+AK62)</f>
        <v>1.4115604575163399</v>
      </c>
      <c r="AN62" s="11"/>
      <c r="AO62" s="11">
        <f>AG62-AM62</f>
        <v>3.58843954248366</v>
      </c>
      <c r="AP62" s="8">
        <f>AE62*AH62</f>
        <v>2.1875</v>
      </c>
      <c r="AQ62" s="11">
        <f>AE62/2</f>
        <v>2.5</v>
      </c>
      <c r="AR62" s="11">
        <f>AF62*AH62</f>
        <v>1.99609375</v>
      </c>
      <c r="AS62" s="11">
        <f>AH62/2</f>
        <v>0.21875</v>
      </c>
      <c r="AT62" s="11">
        <f>(AP62*AQ62+AR62*AS62)/(AP62+AR62)</f>
        <v>1.4115604575163399</v>
      </c>
      <c r="AU62" s="11"/>
      <c r="AV62" s="11">
        <f>AE62-AT62</f>
        <v>3.58843954248366</v>
      </c>
      <c r="AX62" s="11">
        <f>-(AD62*AE62*AF62*AG62*AH62)/(4*(AE62+AF62))</f>
        <v>-5.952403747957517</v>
      </c>
      <c r="AY62" s="11" t="str">
        <f>IF(AE62=AG62,"N/A",(2*AX62)/(BE62-BD62))</f>
        <v>N/A</v>
      </c>
      <c r="AZ62" s="11">
        <f>IF(AE62=AG62,PI()/4,(1/2)*ATAN(AY62))</f>
        <v>0.7853981633974483</v>
      </c>
      <c r="BA62" s="11">
        <f>IF(AE62=AG62,45,(1/2)*ATAN(AY62)*(180/PI()))</f>
        <v>45</v>
      </c>
      <c r="BB62" s="11">
        <f>IF(AE62=AG62,1,TAN(BA62/(180/PI())))</f>
        <v>1</v>
      </c>
      <c r="BD62" s="11">
        <f>(1/3)*(AH62*(AG62-AM62)^3+AE62*AM62^3-AD62*(AM62-AH62)^3)</f>
        <v>10.02069882162256</v>
      </c>
      <c r="BE62" s="11">
        <f>(1/3)*(AH62*(AE62-AT62)^3+AG62*AT62^3-AF62*(AT62-AH62)^3)</f>
        <v>10.02069882162256</v>
      </c>
      <c r="BF62" s="11">
        <f>BD62*(SIN(AZ62))^2+BE62*(COS(AZ62))^2+AX62*SIN(2*AZ62)</f>
        <v>4.068295073665043</v>
      </c>
      <c r="BG62" s="11">
        <f>BD62*COS(AZ62)^2+BE62*SIN(AZ62)^2-AX62*SIN(2*AZ62)</f>
        <v>15.973102569580076</v>
      </c>
      <c r="BH62" s="11"/>
      <c r="BI62" s="8">
        <f>SQRT(BD62/H62)</f>
        <v>1.5476553449028392</v>
      </c>
      <c r="BJ62" s="11">
        <f>SQRT(BE62/H62)</f>
        <v>1.5476553449028392</v>
      </c>
      <c r="BK62" s="11">
        <f>SQRT(BF62/H62)</f>
        <v>0.9861238659752567</v>
      </c>
      <c r="BL62" s="11">
        <f>SQRT(BG62/H62)</f>
        <v>1.9539789799705283</v>
      </c>
      <c r="BM62" s="11"/>
      <c r="BN62" s="8">
        <f>BD62/(AG62-AM62)</f>
        <v>2.792494816475841</v>
      </c>
      <c r="BO62" s="11">
        <f>BE62/(AE62-AT62)</f>
        <v>2.792494816475841</v>
      </c>
      <c r="BP62" s="11"/>
      <c r="BQ62" s="8">
        <f>DF62</f>
        <v>1.8486451795726713</v>
      </c>
      <c r="BR62" s="11">
        <f>DG62</f>
        <v>1.9962479431291789</v>
      </c>
      <c r="BS62" s="11">
        <f>DH62</f>
        <v>1.8486451795726713</v>
      </c>
      <c r="BT62" s="11">
        <f>LARGE(BQ62:BS62,1)</f>
        <v>1.9962479431291789</v>
      </c>
      <c r="BU62" s="11">
        <f>BF62/BT62</f>
        <v>2.0379708280564928</v>
      </c>
      <c r="BV62" s="11"/>
      <c r="BW62" s="8">
        <f>DI62</f>
        <v>3.5355339059327378</v>
      </c>
      <c r="BX62" s="11">
        <f>DJ62</f>
        <v>3.5355339059327378</v>
      </c>
      <c r="BY62" s="11">
        <f>LARGE(BW62:BX62,1)</f>
        <v>3.5355339059327378</v>
      </c>
      <c r="BZ62" s="11">
        <f>BG62/BY62</f>
        <v>4.517875657415336</v>
      </c>
      <c r="CA62" s="11"/>
      <c r="CC62" s="11"/>
      <c r="CD62" s="11">
        <f>AZ62</f>
        <v>0.7853981633974483</v>
      </c>
      <c r="CE62" s="11">
        <f>CD62*(180/PI())</f>
        <v>45</v>
      </c>
      <c r="CF62" s="11">
        <f>(PI()/2)-CD62</f>
        <v>0.7853981633974483</v>
      </c>
      <c r="CG62" s="11">
        <f>CF62*(180/PI())</f>
        <v>45</v>
      </c>
      <c r="CH62" s="2" t="s">
        <v>13</v>
      </c>
      <c r="CI62" s="11">
        <f>CD62-(CK62+CN62)</f>
        <v>0.26505724902956973</v>
      </c>
      <c r="CJ62" s="11">
        <f>CI62*(180/PI())</f>
        <v>15.18666169874238</v>
      </c>
      <c r="CK62" s="11">
        <f>ACOS((DD62^2+DC62^2-AH62^2)/(2*DD62*DC62))</f>
        <v>0.10971478350904174</v>
      </c>
      <c r="CL62" s="11">
        <f>CK62*(180/PI())</f>
        <v>6.286194045259616</v>
      </c>
      <c r="CM62" s="2" t="s">
        <v>13</v>
      </c>
      <c r="CN62" s="11">
        <f>ACOS((AT62^2+DD62^2-(AG62-AM62)^2)/(2*AT62*DD62))-CF62</f>
        <v>0.4106261308588368</v>
      </c>
      <c r="CO62" s="11">
        <f>CN62*(180/PI())</f>
        <v>23.527144255998003</v>
      </c>
      <c r="CP62" s="11">
        <f>ATAN(AT62/AM62)</f>
        <v>0.7853981633974483</v>
      </c>
      <c r="CQ62" s="11">
        <f>CP62*(180/PI())</f>
        <v>45</v>
      </c>
      <c r="CR62" s="11">
        <f>ACOS((DB62^2+DA62^2-AH62^2)/(2*DB62*DA62))</f>
        <v>0.10971478350904174</v>
      </c>
      <c r="CS62" s="11">
        <f>CR62*(180/PI())</f>
        <v>6.286194045259616</v>
      </c>
      <c r="CT62" s="2" t="s">
        <v>13</v>
      </c>
      <c r="CU62" s="11">
        <f>ACOS((DA62^2+AM62^2-(AE62-AT62)^2)/(2*DA62*AM62))-CD62</f>
        <v>0.4106261308588368</v>
      </c>
      <c r="CV62" s="11">
        <f>CU62*(180/PI())</f>
        <v>23.527144255998003</v>
      </c>
      <c r="CW62" s="2" t="s">
        <v>13</v>
      </c>
      <c r="CX62" s="11">
        <f>((PI()/2)-CD62)-(CU62+CR62)</f>
        <v>0.26505724902956973</v>
      </c>
      <c r="CY62" s="11">
        <f>CX62*(180/PI())</f>
        <v>15.18666169874238</v>
      </c>
      <c r="DA62" s="11">
        <f>SQRT(AM62^2+(AE62-AT62)^2)</f>
        <v>3.85608626398374</v>
      </c>
      <c r="DB62" s="11">
        <f>SQRT((AM62-AH62)^2+(AE62-AT62)^2)</f>
        <v>3.7182915599717674</v>
      </c>
      <c r="DC62" s="11">
        <f>SQRT((AG62-AM62)^2+(AT62-AH62)^2)</f>
        <v>3.7182915599717674</v>
      </c>
      <c r="DD62" s="11">
        <f>SQRT((AG62-AM62)^2+AT62^2)</f>
        <v>3.85608626398374</v>
      </c>
      <c r="DE62" s="11">
        <f>SQRT(AM62^2+AT62^2)</f>
        <v>1.9962479431291789</v>
      </c>
      <c r="DF62" s="11">
        <f>DC62*SIN(CK62+CN62)</f>
        <v>1.8486451795726713</v>
      </c>
      <c r="DG62" s="11">
        <f>DE62*SIN(CP62+CD62)</f>
        <v>1.9962479431291789</v>
      </c>
      <c r="DH62" s="11">
        <f>DB62*SIN(CU62+CR62)</f>
        <v>1.8486451795726713</v>
      </c>
      <c r="DI62" s="11">
        <f>DD62*SIN(CF62+CI62+CK62)</f>
        <v>3.5355339059327378</v>
      </c>
      <c r="DJ62" s="11">
        <f>DA62*SIN(CR62+CX62+CD62)</f>
        <v>3.5355339059327378</v>
      </c>
      <c r="DK62" s="11"/>
      <c r="DL62" s="11"/>
      <c r="DM62" s="11"/>
      <c r="DN62" s="11"/>
      <c r="DO62" s="11"/>
      <c r="DP62" s="11"/>
      <c r="DQ62" s="11"/>
      <c r="DR62" s="11"/>
    </row>
    <row r="63" spans="1:122" ht="15">
      <c r="A63" s="5">
        <v>63</v>
      </c>
      <c r="B63" s="14" t="s">
        <v>116</v>
      </c>
      <c r="C63" s="15" t="s">
        <v>172</v>
      </c>
      <c r="D63" s="13">
        <v>5</v>
      </c>
      <c r="E63" s="13">
        <v>5</v>
      </c>
      <c r="F63" s="12">
        <v>0.375</v>
      </c>
      <c r="G63" s="8">
        <f>H63*490/144</f>
        <v>12.281901041666666</v>
      </c>
      <c r="H63" s="16">
        <f>AH63*(AD63+AG63)</f>
        <v>3.609375</v>
      </c>
      <c r="I63" s="8">
        <f>BD63</f>
        <v>8.744674088118911</v>
      </c>
      <c r="J63" s="11">
        <f>BN63</f>
        <v>2.4215415771100246</v>
      </c>
      <c r="K63" s="11">
        <f>BI63</f>
        <v>1.5565239628495027</v>
      </c>
      <c r="L63" s="11">
        <f>AM63</f>
        <v>1.3887987012987013</v>
      </c>
      <c r="M63" s="11">
        <f>AO63</f>
        <v>3.6112012987012987</v>
      </c>
      <c r="N63" s="8">
        <f>BE63</f>
        <v>8.744674088118911</v>
      </c>
      <c r="O63" s="11">
        <f>BO63</f>
        <v>2.4215415771100246</v>
      </c>
      <c r="P63" s="11">
        <f>BJ63</f>
        <v>1.5565239628495027</v>
      </c>
      <c r="Q63" s="11">
        <f>AT63</f>
        <v>1.3887987012987013</v>
      </c>
      <c r="R63" s="11">
        <f>AV63</f>
        <v>3.6112012987012987</v>
      </c>
      <c r="S63" s="8">
        <f>BF63</f>
        <v>3.535918000456573</v>
      </c>
      <c r="T63" s="11">
        <f>BU63</f>
        <v>1.8003124524125438</v>
      </c>
      <c r="U63" s="11">
        <f>BK63</f>
        <v>0.9897718308695057</v>
      </c>
      <c r="V63" s="11">
        <f>BT63</f>
        <v>1.9640579587827642</v>
      </c>
      <c r="W63" s="8">
        <f>BG63</f>
        <v>13.95343017578125</v>
      </c>
      <c r="X63" s="11">
        <f>BZ63</f>
        <v>3.946626039243169</v>
      </c>
      <c r="Y63" s="11">
        <f>BL63</f>
        <v>1.9661854990480085</v>
      </c>
      <c r="Z63" s="11">
        <f>BY63</f>
        <v>3.5355339059327373</v>
      </c>
      <c r="AA63" s="11">
        <f>BA63</f>
        <v>45</v>
      </c>
      <c r="AB63" s="11">
        <f>BB63</f>
        <v>1</v>
      </c>
      <c r="AD63" s="8">
        <f>AE63-AH63</f>
        <v>4.625</v>
      </c>
      <c r="AE63" s="11">
        <f>E63</f>
        <v>5</v>
      </c>
      <c r="AF63" s="11">
        <f>AG63-AH63</f>
        <v>4.625</v>
      </c>
      <c r="AG63" s="11">
        <f>D63</f>
        <v>5</v>
      </c>
      <c r="AH63" s="11">
        <f>F63</f>
        <v>0.375</v>
      </c>
      <c r="AI63" s="8">
        <f>AG63*AH63</f>
        <v>1.875</v>
      </c>
      <c r="AJ63" s="11">
        <f>AG63/2</f>
        <v>2.5</v>
      </c>
      <c r="AK63" s="11">
        <f>AD63*AH63</f>
        <v>1.734375</v>
      </c>
      <c r="AL63" s="11">
        <f>AH63/2</f>
        <v>0.1875</v>
      </c>
      <c r="AM63" s="11">
        <f>(AI63*AJ63+AK63*AL63)/(AI63+AK63)</f>
        <v>1.3887987012987013</v>
      </c>
      <c r="AN63" s="11"/>
      <c r="AO63" s="11">
        <f>AG63-AM63</f>
        <v>3.6112012987012987</v>
      </c>
      <c r="AP63" s="8">
        <f>AE63*AH63</f>
        <v>1.875</v>
      </c>
      <c r="AQ63" s="11">
        <f>AE63/2</f>
        <v>2.5</v>
      </c>
      <c r="AR63" s="11">
        <f>AF63*AH63</f>
        <v>1.734375</v>
      </c>
      <c r="AS63" s="11">
        <f>AH63/2</f>
        <v>0.1875</v>
      </c>
      <c r="AT63" s="11">
        <f>(AP63*AQ63+AR63*AS63)/(AP63+AR63)</f>
        <v>1.3887987012987013</v>
      </c>
      <c r="AU63" s="11"/>
      <c r="AV63" s="11">
        <f>AE63-AT63</f>
        <v>3.6112012987012987</v>
      </c>
      <c r="AX63" s="11">
        <f>-(AD63*AE63*AF63*AG63*AH63)/(4*(AE63+AF63))</f>
        <v>-5.208756087662338</v>
      </c>
      <c r="AY63" s="11" t="str">
        <f>IF(AE63=AG63,"N/A",(2*AX63)/(BE63-BD63))</f>
        <v>N/A</v>
      </c>
      <c r="AZ63" s="11">
        <f>IF(AE63=AG63,PI()/4,(1/2)*ATAN(AY63))</f>
        <v>0.7853981633974483</v>
      </c>
      <c r="BA63" s="11">
        <f>IF(AE63=AG63,45,(1/2)*ATAN(AY63)*(180/PI()))</f>
        <v>45</v>
      </c>
      <c r="BB63" s="11">
        <f>IF(AE63=AG63,1,TAN(BA63/(180/PI())))</f>
        <v>1</v>
      </c>
      <c r="BD63" s="11">
        <f>(1/3)*(AH63*(AG63-AM63)^3+AE63*AM63^3-AD63*(AM63-AH63)^3)</f>
        <v>8.744674088118911</v>
      </c>
      <c r="BE63" s="11">
        <f>(1/3)*(AH63*(AE63-AT63)^3+AG63*AT63^3-AF63*(AT63-AH63)^3)</f>
        <v>8.744674088118911</v>
      </c>
      <c r="BF63" s="11">
        <f>BD63*(SIN(AZ63))^2+BE63*(COS(AZ63))^2+AX63*SIN(2*AZ63)</f>
        <v>3.535918000456573</v>
      </c>
      <c r="BG63" s="11">
        <f>BD63*COS(AZ63)^2+BE63*SIN(AZ63)^2-AX63*SIN(2*AZ63)</f>
        <v>13.95343017578125</v>
      </c>
      <c r="BH63" s="11"/>
      <c r="BI63" s="8">
        <f>SQRT(BD63/H63)</f>
        <v>1.5565239628495027</v>
      </c>
      <c r="BJ63" s="11">
        <f>SQRT(BE63/H63)</f>
        <v>1.5565239628495027</v>
      </c>
      <c r="BK63" s="11">
        <f>SQRT(BF63/H63)</f>
        <v>0.9897718308695057</v>
      </c>
      <c r="BL63" s="11">
        <f>SQRT(BG63/H63)</f>
        <v>1.9661854990480085</v>
      </c>
      <c r="BM63" s="11"/>
      <c r="BN63" s="8">
        <f>BD63/(AG63-AM63)</f>
        <v>2.4215415771100246</v>
      </c>
      <c r="BO63" s="11">
        <f>BE63/(AE63-AT63)</f>
        <v>2.4215415771100246</v>
      </c>
      <c r="BP63" s="11"/>
      <c r="BQ63" s="8">
        <f>DF63</f>
        <v>1.8366409900949328</v>
      </c>
      <c r="BR63" s="11">
        <f>DG63</f>
        <v>1.9640579587827642</v>
      </c>
      <c r="BS63" s="11">
        <f>DH63</f>
        <v>1.8366409900949328</v>
      </c>
      <c r="BT63" s="11">
        <f>LARGE(BQ63:BS63,1)</f>
        <v>1.9640579587827642</v>
      </c>
      <c r="BU63" s="11">
        <f>BF63/BT63</f>
        <v>1.8003124524125438</v>
      </c>
      <c r="BV63" s="11"/>
      <c r="BW63" s="8">
        <f>DI63</f>
        <v>3.5355339059327373</v>
      </c>
      <c r="BX63" s="11">
        <f>DJ63</f>
        <v>3.5355339059327373</v>
      </c>
      <c r="BY63" s="11">
        <f>LARGE(BW63:BX63,1)</f>
        <v>3.5355339059327373</v>
      </c>
      <c r="BZ63" s="11">
        <f>BG63/BY63</f>
        <v>3.946626039243169</v>
      </c>
      <c r="CA63" s="11"/>
      <c r="CC63" s="11"/>
      <c r="CD63" s="11">
        <f>AZ63</f>
        <v>0.7853981633974483</v>
      </c>
      <c r="CE63" s="11">
        <f>CD63*(180/PI())</f>
        <v>45</v>
      </c>
      <c r="CF63" s="11">
        <f>(PI()/2)-CD63</f>
        <v>0.7853981633974483</v>
      </c>
      <c r="CG63" s="11">
        <f>CF63*(180/PI())</f>
        <v>45</v>
      </c>
      <c r="CH63" s="2" t="s">
        <v>13</v>
      </c>
      <c r="CI63" s="11">
        <f>CD63-(CK63+CN63)</f>
        <v>0.2736922185844257</v>
      </c>
      <c r="CJ63" s="11">
        <f>CI63*(180/PI())</f>
        <v>15.681409010459587</v>
      </c>
      <c r="CK63" s="11">
        <f>ACOS((DD63^2+DC63^2-AH63^2)/(2*DD63*DC63))</f>
        <v>0.09345149112246376</v>
      </c>
      <c r="CL63" s="11">
        <f>CK63*(180/PI())</f>
        <v>5.354376030521454</v>
      </c>
      <c r="CM63" s="2" t="s">
        <v>13</v>
      </c>
      <c r="CN63" s="11">
        <f>ACOS((AT63^2+DD63^2-(AG63-AM63)^2)/(2*AT63*DD63))-CF63</f>
        <v>0.4182544536905588</v>
      </c>
      <c r="CO63" s="11">
        <f>CN63*(180/PI())</f>
        <v>23.964214959018957</v>
      </c>
      <c r="CP63" s="11">
        <f>ATAN(AT63/AM63)</f>
        <v>0.7853981633974483</v>
      </c>
      <c r="CQ63" s="11">
        <f>CP63*(180/PI())</f>
        <v>45</v>
      </c>
      <c r="CR63" s="11">
        <f>ACOS((DB63^2+DA63^2-AH63^2)/(2*DB63*DA63))</f>
        <v>0.09345149112246376</v>
      </c>
      <c r="CS63" s="11">
        <f>CR63*(180/PI())</f>
        <v>5.354376030521454</v>
      </c>
      <c r="CT63" s="2" t="s">
        <v>13</v>
      </c>
      <c r="CU63" s="11">
        <f>ACOS((DA63^2+AM63^2-(AE63-AT63)^2)/(2*DA63*AM63))-CD63</f>
        <v>0.4182544536905588</v>
      </c>
      <c r="CV63" s="11">
        <f>CU63*(180/PI())</f>
        <v>23.964214959018957</v>
      </c>
      <c r="CW63" s="2" t="s">
        <v>13</v>
      </c>
      <c r="CX63" s="11">
        <f>((PI()/2)-CD63)-(CU63+CR63)</f>
        <v>0.2736922185844257</v>
      </c>
      <c r="CY63" s="11">
        <f>CX63*(180/PI())</f>
        <v>15.681409010459587</v>
      </c>
      <c r="DA63" s="11">
        <f>SQRT(AM63^2+(AE63-AT63)^2)</f>
        <v>3.8690485461507076</v>
      </c>
      <c r="DB63" s="11">
        <f>SQRT((AM63-AH63)^2+(AE63-AT63)^2)</f>
        <v>3.750808263094353</v>
      </c>
      <c r="DC63" s="11">
        <f>SQRT((AG63-AM63)^2+(AT63-AH63)^2)</f>
        <v>3.750808263094353</v>
      </c>
      <c r="DD63" s="11">
        <f>SQRT((AG63-AM63)^2+AT63^2)</f>
        <v>3.8690485461507076</v>
      </c>
      <c r="DE63" s="11">
        <f>SQRT(AM63^2+AT63^2)</f>
        <v>1.9640579587827642</v>
      </c>
      <c r="DF63" s="11">
        <f>DC63*SIN(CK63+CN63)</f>
        <v>1.8366409900949328</v>
      </c>
      <c r="DG63" s="11">
        <f>DE63*SIN(CP63+CD63)</f>
        <v>1.9640579587827642</v>
      </c>
      <c r="DH63" s="11">
        <f>DB63*SIN(CU63+CR63)</f>
        <v>1.8366409900949328</v>
      </c>
      <c r="DI63" s="11">
        <f>DD63*SIN(CF63+CI63+CK63)</f>
        <v>3.5355339059327373</v>
      </c>
      <c r="DJ63" s="11">
        <f>DA63*SIN(CR63+CX63+CD63)</f>
        <v>3.5355339059327373</v>
      </c>
      <c r="DK63" s="11"/>
      <c r="DL63" s="11"/>
      <c r="DM63" s="11"/>
      <c r="DN63" s="11"/>
      <c r="DO63" s="11"/>
      <c r="DP63" s="11"/>
      <c r="DQ63" s="11"/>
      <c r="DR63" s="11"/>
    </row>
    <row r="64" spans="1:122" ht="15">
      <c r="A64" s="1">
        <v>64</v>
      </c>
      <c r="B64" s="14" t="s">
        <v>116</v>
      </c>
      <c r="C64" s="15" t="s">
        <v>173</v>
      </c>
      <c r="D64" s="13">
        <v>5</v>
      </c>
      <c r="E64" s="13">
        <v>5</v>
      </c>
      <c r="F64" s="12">
        <v>0.3125</v>
      </c>
      <c r="G64" s="8">
        <f>H64*490/144</f>
        <v>10.301378038194445</v>
      </c>
      <c r="H64" s="16">
        <f>AH64*(AD64+AG64)</f>
        <v>3.02734375</v>
      </c>
      <c r="I64" s="8">
        <f>BD64</f>
        <v>7.4202270917994975</v>
      </c>
      <c r="J64" s="11">
        <f>BN64</f>
        <v>2.04184889738283</v>
      </c>
      <c r="K64" s="11">
        <f>BI64</f>
        <v>1.5655888866290377</v>
      </c>
      <c r="L64" s="11">
        <f>AM64</f>
        <v>1.3659274193548387</v>
      </c>
      <c r="M64" s="11">
        <f>AO64</f>
        <v>3.634072580645161</v>
      </c>
      <c r="N64" s="8">
        <f>BE64</f>
        <v>7.4202270917994975</v>
      </c>
      <c r="O64" s="11">
        <f>BO64</f>
        <v>2.04184889738283</v>
      </c>
      <c r="P64" s="11">
        <f>BJ64</f>
        <v>1.5655888866290377</v>
      </c>
      <c r="Q64" s="11">
        <f>AT64</f>
        <v>1.3659274193548387</v>
      </c>
      <c r="R64" s="11">
        <f>AV64</f>
        <v>3.634072580645161</v>
      </c>
      <c r="S64" s="8">
        <f>BF64</f>
        <v>2.9902560736543364</v>
      </c>
      <c r="T64" s="11">
        <f>BU64</f>
        <v>1.5479814792530773</v>
      </c>
      <c r="U64" s="11">
        <f>BK64</f>
        <v>0.9938556751557883</v>
      </c>
      <c r="V64" s="11">
        <f>BT64</f>
        <v>1.931713081668895</v>
      </c>
      <c r="W64" s="8">
        <f>BG64</f>
        <v>11.850198109944658</v>
      </c>
      <c r="X64" s="11">
        <f>BZ64</f>
        <v>3.351742176778351</v>
      </c>
      <c r="Y64" s="11">
        <f>BL64</f>
        <v>1.9784812409606851</v>
      </c>
      <c r="Z64" s="11">
        <f>BY64</f>
        <v>3.5355339059327373</v>
      </c>
      <c r="AA64" s="11">
        <f>BA64</f>
        <v>45</v>
      </c>
      <c r="AB64" s="11">
        <f>BB64</f>
        <v>1</v>
      </c>
      <c r="AD64" s="8">
        <f>AE64-AH64</f>
        <v>4.6875</v>
      </c>
      <c r="AE64" s="11">
        <f>E64</f>
        <v>5</v>
      </c>
      <c r="AF64" s="11">
        <f>AG64-AH64</f>
        <v>4.6875</v>
      </c>
      <c r="AG64" s="11">
        <f>D64</f>
        <v>5</v>
      </c>
      <c r="AH64" s="11">
        <f>F64</f>
        <v>0.3125</v>
      </c>
      <c r="AI64" s="8">
        <f>AG64*AH64</f>
        <v>1.5625</v>
      </c>
      <c r="AJ64" s="11">
        <f>AG64/2</f>
        <v>2.5</v>
      </c>
      <c r="AK64" s="11">
        <f>AD64*AH64</f>
        <v>1.46484375</v>
      </c>
      <c r="AL64" s="11">
        <f>AH64/2</f>
        <v>0.15625</v>
      </c>
      <c r="AM64" s="11">
        <f>(AI64*AJ64+AK64*AL64)/(AI64+AK64)</f>
        <v>1.3659274193548387</v>
      </c>
      <c r="AN64" s="11"/>
      <c r="AO64" s="11">
        <f>AG64-AM64</f>
        <v>3.634072580645161</v>
      </c>
      <c r="AP64" s="8">
        <f>AE64*AH64</f>
        <v>1.5625</v>
      </c>
      <c r="AQ64" s="11">
        <f>AE64/2</f>
        <v>2.5</v>
      </c>
      <c r="AR64" s="11">
        <f>AF64*AH64</f>
        <v>1.46484375</v>
      </c>
      <c r="AS64" s="11">
        <f>AH64/2</f>
        <v>0.15625</v>
      </c>
      <c r="AT64" s="11">
        <f>(AP64*AQ64+AR64*AS64)/(AP64+AR64)</f>
        <v>1.3659274193548387</v>
      </c>
      <c r="AU64" s="11"/>
      <c r="AV64" s="11">
        <f>AE64-AT64</f>
        <v>3.634072580645161</v>
      </c>
      <c r="AX64" s="11">
        <f>-(AD64*AE64*AF64*AG64*AH64)/(4*(AE64+AF64))</f>
        <v>-4.429971018145161</v>
      </c>
      <c r="AY64" s="11" t="str">
        <f>IF(AE64=AG64,"N/A",(2*AX64)/(BE64-BD64))</f>
        <v>N/A</v>
      </c>
      <c r="AZ64" s="11">
        <f>IF(AE64=AG64,PI()/4,(1/2)*ATAN(AY64))</f>
        <v>0.7853981633974483</v>
      </c>
      <c r="BA64" s="11">
        <f>IF(AE64=AG64,45,(1/2)*ATAN(AY64)*(180/PI()))</f>
        <v>45</v>
      </c>
      <c r="BB64" s="11">
        <f>IF(AE64=AG64,1,TAN(BA64/(180/PI())))</f>
        <v>1</v>
      </c>
      <c r="BD64" s="11">
        <f>(1/3)*(AH64*(AG64-AM64)^3+AE64*AM64^3-AD64*(AM64-AH64)^3)</f>
        <v>7.4202270917994975</v>
      </c>
      <c r="BE64" s="11">
        <f>(1/3)*(AH64*(AE64-AT64)^3+AG64*AT64^3-AF64*(AT64-AH64)^3)</f>
        <v>7.4202270917994975</v>
      </c>
      <c r="BF64" s="11">
        <f>BD64*(SIN(AZ64))^2+BE64*(COS(AZ64))^2+AX64*SIN(2*AZ64)</f>
        <v>2.9902560736543364</v>
      </c>
      <c r="BG64" s="11">
        <f>BD64*COS(AZ64)^2+BE64*SIN(AZ64)^2-AX64*SIN(2*AZ64)</f>
        <v>11.850198109944658</v>
      </c>
      <c r="BH64" s="11"/>
      <c r="BI64" s="8">
        <f>SQRT(BD64/H64)</f>
        <v>1.5655888866290377</v>
      </c>
      <c r="BJ64" s="11">
        <f>SQRT(BE64/H64)</f>
        <v>1.5655888866290377</v>
      </c>
      <c r="BK64" s="11">
        <f>SQRT(BF64/H64)</f>
        <v>0.9938556751557883</v>
      </c>
      <c r="BL64" s="11">
        <f>SQRT(BG64/H64)</f>
        <v>1.9784812409606851</v>
      </c>
      <c r="BM64" s="11"/>
      <c r="BN64" s="8">
        <f>BD64/(AG64-AM64)</f>
        <v>2.04184889738283</v>
      </c>
      <c r="BO64" s="11">
        <f>BE64/(AE64-AT64)</f>
        <v>2.04184889738283</v>
      </c>
      <c r="BP64" s="11"/>
      <c r="BQ64" s="8">
        <f>DF64</f>
        <v>1.8247916933846398</v>
      </c>
      <c r="BR64" s="11">
        <f>DG64</f>
        <v>1.931713081668895</v>
      </c>
      <c r="BS64" s="11">
        <f>DH64</f>
        <v>1.8247916933846398</v>
      </c>
      <c r="BT64" s="11">
        <f>LARGE(BQ64:BS64,1)</f>
        <v>1.931713081668895</v>
      </c>
      <c r="BU64" s="11">
        <f>BF64/BT64</f>
        <v>1.5479814792530773</v>
      </c>
      <c r="BV64" s="11"/>
      <c r="BW64" s="8">
        <f>DI64</f>
        <v>3.5355339059327373</v>
      </c>
      <c r="BX64" s="11">
        <f>DJ64</f>
        <v>3.5355339059327373</v>
      </c>
      <c r="BY64" s="11">
        <f>LARGE(BW64:BX64,1)</f>
        <v>3.5355339059327373</v>
      </c>
      <c r="BZ64" s="11">
        <f>BG64/BY64</f>
        <v>3.351742176778351</v>
      </c>
      <c r="CA64" s="11"/>
      <c r="CC64" s="11"/>
      <c r="CD64" s="11">
        <f>AZ64</f>
        <v>0.7853981633974483</v>
      </c>
      <c r="CE64" s="11">
        <f>CD64*(180/PI())</f>
        <v>45</v>
      </c>
      <c r="CF64" s="11">
        <f>(PI()/2)-CD64</f>
        <v>0.7853981633974483</v>
      </c>
      <c r="CG64" s="11">
        <f>CF64*(180/PI())</f>
        <v>45</v>
      </c>
      <c r="CH64" s="2" t="s">
        <v>13</v>
      </c>
      <c r="CI64" s="11">
        <f>CD64-(CK64+CN64)</f>
        <v>0.28214227504170974</v>
      </c>
      <c r="CJ64" s="11">
        <f>CI64*(180/PI())</f>
        <v>16.16556158210923</v>
      </c>
      <c r="CK64" s="11">
        <f>ACOS((DD64^2+DC64^2-AH64^2)/(2*DD64*DC64))</f>
        <v>0.07738815803663246</v>
      </c>
      <c r="CL64" s="11">
        <f>CK64*(180/PI())</f>
        <v>4.434014839790463</v>
      </c>
      <c r="CM64" s="2" t="s">
        <v>13</v>
      </c>
      <c r="CN64" s="11">
        <f>ACOS((AT64^2+DD64^2-(AG64-AM64)^2)/(2*AT64*DD64))-CF64</f>
        <v>0.4258677303191061</v>
      </c>
      <c r="CO64" s="11">
        <f>CN64*(180/PI())</f>
        <v>24.400423578100305</v>
      </c>
      <c r="CP64" s="11">
        <f>ATAN(AT64/AM64)</f>
        <v>0.7853981633974483</v>
      </c>
      <c r="CQ64" s="11">
        <f>CP64*(180/PI())</f>
        <v>45</v>
      </c>
      <c r="CR64" s="11">
        <f>ACOS((DB64^2+DA64^2-AH64^2)/(2*DB64*DA64))</f>
        <v>0.07738815803663246</v>
      </c>
      <c r="CS64" s="11">
        <f>CR64*(180/PI())</f>
        <v>4.434014839790463</v>
      </c>
      <c r="CT64" s="2" t="s">
        <v>13</v>
      </c>
      <c r="CU64" s="11">
        <f>ACOS((DA64^2+AM64^2-(AE64-AT64)^2)/(2*DA64*AM64))-CD64</f>
        <v>0.4258677303191061</v>
      </c>
      <c r="CV64" s="11">
        <f>CU64*(180/PI())</f>
        <v>24.400423578100305</v>
      </c>
      <c r="CW64" s="2" t="s">
        <v>13</v>
      </c>
      <c r="CX64" s="11">
        <f>((PI()/2)-CD64)-(CU64+CR64)</f>
        <v>0.28214227504170974</v>
      </c>
      <c r="CY64" s="11">
        <f>CX64*(180/PI())</f>
        <v>16.16556158210923</v>
      </c>
      <c r="DA64" s="11">
        <f>SQRT(AM64^2+(AE64-AT64)^2)</f>
        <v>3.8822984476135205</v>
      </c>
      <c r="DB64" s="11">
        <f>SQRT((AM64-AH64)^2+(AE64-AT64)^2)</f>
        <v>3.783674516821654</v>
      </c>
      <c r="DC64" s="11">
        <f>SQRT((AG64-AM64)^2+(AT64-AH64)^2)</f>
        <v>3.783674516821654</v>
      </c>
      <c r="DD64" s="11">
        <f>SQRT((AG64-AM64)^2+AT64^2)</f>
        <v>3.8822984476135205</v>
      </c>
      <c r="DE64" s="11">
        <f>SQRT(AM64^2+AT64^2)</f>
        <v>1.931713081668895</v>
      </c>
      <c r="DF64" s="11">
        <f>DC64*SIN(CK64+CN64)</f>
        <v>1.8247916933846398</v>
      </c>
      <c r="DG64" s="11">
        <f>DE64*SIN(CP64+CD64)</f>
        <v>1.931713081668895</v>
      </c>
      <c r="DH64" s="11">
        <f>DB64*SIN(CU64+CR64)</f>
        <v>1.8247916933846398</v>
      </c>
      <c r="DI64" s="11">
        <f>DD64*SIN(CF64+CI64+CK64)</f>
        <v>3.5355339059327373</v>
      </c>
      <c r="DJ64" s="11">
        <f>DA64*SIN(CR64+CX64+CD64)</f>
        <v>3.5355339059327373</v>
      </c>
      <c r="DK64" s="11"/>
      <c r="DL64" s="11"/>
      <c r="DM64" s="11"/>
      <c r="DN64" s="11"/>
      <c r="DO64" s="11"/>
      <c r="DP64" s="11"/>
      <c r="DQ64" s="11"/>
      <c r="DR64" s="11"/>
    </row>
    <row r="65" spans="1:122" ht="15">
      <c r="A65" s="5">
        <v>65</v>
      </c>
      <c r="B65" s="14" t="s">
        <v>109</v>
      </c>
      <c r="C65" s="15" t="s">
        <v>174</v>
      </c>
      <c r="D65" s="12">
        <v>5</v>
      </c>
      <c r="E65" s="12">
        <v>3.5</v>
      </c>
      <c r="F65" s="12">
        <v>0.75</v>
      </c>
      <c r="G65" s="8">
        <f>H65*490/144</f>
        <v>19.778645833333332</v>
      </c>
      <c r="H65" s="16">
        <f>AH65*(AD65+AG65)</f>
        <v>5.8125</v>
      </c>
      <c r="I65" s="8">
        <f>BD65</f>
        <v>13.91787424395161</v>
      </c>
      <c r="J65" s="11">
        <f>BN65</f>
        <v>4.277116248451053</v>
      </c>
      <c r="K65" s="11">
        <f>BI65</f>
        <v>1.5474084749046482</v>
      </c>
      <c r="L65" s="11">
        <f>AM65</f>
        <v>1.7459677419354838</v>
      </c>
      <c r="M65" s="11">
        <f>AO65</f>
        <v>3.254032258064516</v>
      </c>
      <c r="N65" s="8">
        <f>BE65</f>
        <v>5.550686743951612</v>
      </c>
      <c r="O65" s="11">
        <f>BO65</f>
        <v>2.216699376006441</v>
      </c>
      <c r="P65" s="11">
        <f>BJ65</f>
        <v>0.9772189412687777</v>
      </c>
      <c r="Q65" s="11">
        <f>AT65</f>
        <v>0.9959677419354839</v>
      </c>
      <c r="R65" s="11">
        <f>AV65</f>
        <v>2.504032258064516</v>
      </c>
      <c r="S65" s="8">
        <f>BF65</f>
        <v>3.254427664005822</v>
      </c>
      <c r="T65" s="11">
        <f>BU65</f>
        <v>1.75710664285922</v>
      </c>
      <c r="U65" s="11">
        <f>BK65</f>
        <v>0.74826568382654</v>
      </c>
      <c r="V65" s="11">
        <f>BT65</f>
        <v>1.85215147710677</v>
      </c>
      <c r="W65" s="8">
        <f>BG65</f>
        <v>16.2141333238974</v>
      </c>
      <c r="X65" s="11">
        <f>BZ65</f>
        <v>4.809971738633501</v>
      </c>
      <c r="Y65" s="11">
        <f>BL65</f>
        <v>1.6701881073067188</v>
      </c>
      <c r="Z65" s="11">
        <f>BY65</f>
        <v>3.370941495074935</v>
      </c>
      <c r="AA65" s="11">
        <f>BA65</f>
        <v>24.893499560475014</v>
      </c>
      <c r="AB65" s="11">
        <f>BB65</f>
        <v>0.46404665287623587</v>
      </c>
      <c r="AD65" s="8">
        <f>AE65-AH65</f>
        <v>2.75</v>
      </c>
      <c r="AE65" s="11">
        <f>E65</f>
        <v>3.5</v>
      </c>
      <c r="AF65" s="11">
        <f>AG65-AH65</f>
        <v>4.25</v>
      </c>
      <c r="AG65" s="11">
        <f>D65</f>
        <v>5</v>
      </c>
      <c r="AH65" s="11">
        <f>F65</f>
        <v>0.75</v>
      </c>
      <c r="AI65" s="8">
        <f>AG65*AH65</f>
        <v>3.75</v>
      </c>
      <c r="AJ65" s="11">
        <f>AG65/2</f>
        <v>2.5</v>
      </c>
      <c r="AK65" s="11">
        <f>AD65*AH65</f>
        <v>2.0625</v>
      </c>
      <c r="AL65" s="11">
        <f>AH65/2</f>
        <v>0.375</v>
      </c>
      <c r="AM65" s="11">
        <f>(AI65*AJ65+AK65*AL65)/(AI65+AK65)</f>
        <v>1.7459677419354838</v>
      </c>
      <c r="AN65" s="11"/>
      <c r="AO65" s="11">
        <f>AG65-AM65</f>
        <v>3.254032258064516</v>
      </c>
      <c r="AP65" s="8">
        <f>AE65*AH65</f>
        <v>2.625</v>
      </c>
      <c r="AQ65" s="11">
        <f>AE65/2</f>
        <v>1.75</v>
      </c>
      <c r="AR65" s="11">
        <f>AF65*AH65</f>
        <v>3.1875</v>
      </c>
      <c r="AS65" s="11">
        <f>AH65/2</f>
        <v>0.375</v>
      </c>
      <c r="AT65" s="11">
        <f>(AP65*AQ65+AR65*AS65)/(AP65+AR65)</f>
        <v>0.9959677419354839</v>
      </c>
      <c r="AU65" s="11"/>
      <c r="AV65" s="11">
        <f>AE65-AT65</f>
        <v>2.504032258064516</v>
      </c>
      <c r="AX65" s="11">
        <f>-(AD65*AE65*AF65*AG65*AH65)/(4*(AE65+AF65))</f>
        <v>-4.948336693548387</v>
      </c>
      <c r="AY65" s="11">
        <f>IF(AE65=AG65,"N/A",(2*AX65)/(BE65-BD65))</f>
        <v>1.1827956989247315</v>
      </c>
      <c r="AZ65" s="11">
        <f>IF(AE65=AG65,PI()/4,(1/2)*ATAN(AY65))</f>
        <v>0.4344735296740503</v>
      </c>
      <c r="BA65" s="11">
        <f>IF(AE65=AG65,45,(1/2)*ATAN(AY65)*(180/PI()))</f>
        <v>24.893499560475014</v>
      </c>
      <c r="BB65" s="11">
        <f>IF(AE65=AG65,1,TAN(BA65/(180/PI())))</f>
        <v>0.46404665287623587</v>
      </c>
      <c r="BD65" s="11">
        <f>(1/3)*(AH65*(AG65-AM65)^3+AE65*AM65^3-AD65*(AM65-AH65)^3)</f>
        <v>13.91787424395161</v>
      </c>
      <c r="BE65" s="11">
        <f>(1/3)*(AH65*(AE65-AT65)^3+AG65*AT65^3-AF65*(AT65-AH65)^3)</f>
        <v>5.550686743951612</v>
      </c>
      <c r="BF65" s="11">
        <f>BD65*(SIN(AZ65))^2+BE65*(COS(AZ65))^2+AX65*SIN(2*AZ65)</f>
        <v>3.254427664005822</v>
      </c>
      <c r="BG65" s="11">
        <f>BD65*COS(AZ65)^2+BE65*SIN(AZ65)^2-AX65*SIN(2*AZ65)</f>
        <v>16.2141333238974</v>
      </c>
      <c r="BH65" s="11"/>
      <c r="BI65" s="8">
        <f>SQRT(BD65/H65)</f>
        <v>1.5474084749046482</v>
      </c>
      <c r="BJ65" s="11">
        <f>SQRT(BE65/H65)</f>
        <v>0.9772189412687777</v>
      </c>
      <c r="BK65" s="11">
        <f>SQRT(BF65/H65)</f>
        <v>0.74826568382654</v>
      </c>
      <c r="BL65" s="11">
        <f>SQRT(BG65/H65)</f>
        <v>1.6701881073067188</v>
      </c>
      <c r="BM65" s="11"/>
      <c r="BN65" s="8">
        <f>BD65/(AG65-AM65)</f>
        <v>4.277116248451053</v>
      </c>
      <c r="BO65" s="11">
        <f>BE65/(AE65-AT65)</f>
        <v>2.216699376006441</v>
      </c>
      <c r="BP65" s="11"/>
      <c r="BQ65" s="8">
        <f>DF65</f>
        <v>1.146613928220296</v>
      </c>
      <c r="BR65" s="11">
        <f>DG65</f>
        <v>1.6383694183936146</v>
      </c>
      <c r="BS65" s="11">
        <f>DH65</f>
        <v>1.85215147710677</v>
      </c>
      <c r="BT65" s="11">
        <f>LARGE(BQ65:BS65,1)</f>
        <v>1.85215147710677</v>
      </c>
      <c r="BU65" s="11">
        <f>BF65/BT65</f>
        <v>1.75710664285922</v>
      </c>
      <c r="BV65" s="11"/>
      <c r="BW65" s="8">
        <f>DI65</f>
        <v>3.370941495074935</v>
      </c>
      <c r="BX65" s="11">
        <f>DJ65</f>
        <v>2.6377825482041413</v>
      </c>
      <c r="BY65" s="11">
        <f>LARGE(BW65:BX65,1)</f>
        <v>3.370941495074935</v>
      </c>
      <c r="BZ65" s="11">
        <f>BG65/BY65</f>
        <v>4.809971738633501</v>
      </c>
      <c r="CA65" s="11"/>
      <c r="CC65" s="11"/>
      <c r="CD65" s="11">
        <f>AZ65</f>
        <v>0.4344735296740503</v>
      </c>
      <c r="CE65" s="11">
        <f>CD65*(180/PI())</f>
        <v>24.893499560475014</v>
      </c>
      <c r="CF65" s="11">
        <f>(PI()/2)-CD65</f>
        <v>1.1363227971208463</v>
      </c>
      <c r="CG65" s="11">
        <f>CF65*(180/PI())</f>
        <v>65.10650043952498</v>
      </c>
      <c r="CH65" s="2" t="s">
        <v>13</v>
      </c>
      <c r="CI65" s="11">
        <f>CD65-(CK65+CN65)</f>
        <v>0.07544512934926217</v>
      </c>
      <c r="CJ65" s="11">
        <f>CI65*(180/PI())</f>
        <v>4.322687496531302</v>
      </c>
      <c r="CK65" s="11">
        <f>ACOS((DD65^2+DC65^2-AH65^2)/(2*DD65*DC65))</f>
        <v>0.22157283807875405</v>
      </c>
      <c r="CL65" s="11">
        <f>CK65*(180/PI())</f>
        <v>12.695188476648184</v>
      </c>
      <c r="CM65" s="2" t="s">
        <v>13</v>
      </c>
      <c r="CN65" s="11">
        <f>ACOS((AT65^2+DD65^2-(AG65-AM65)^2)/(2*AT65*DD65))-CF65</f>
        <v>0.13745556224603406</v>
      </c>
      <c r="CO65" s="11">
        <f>CN65*(180/PI())</f>
        <v>7.8756235872955305</v>
      </c>
      <c r="CP65" s="11">
        <f>ATAN(AT65/AM65)</f>
        <v>0.5183996600432869</v>
      </c>
      <c r="CQ65" s="11">
        <f>CP65*(180/PI())</f>
        <v>29.702112621496997</v>
      </c>
      <c r="CR65" s="11">
        <f>ACOS((DB65^2+DA65^2-AH65^2)/(2*DB65*DA65))</f>
        <v>0.23032494387154534</v>
      </c>
      <c r="CS65" s="11">
        <f>CR65*(180/PI())</f>
        <v>13.196647200427124</v>
      </c>
      <c r="CT65" s="2" t="s">
        <v>13</v>
      </c>
      <c r="CU65" s="11">
        <f>ACOS((DA65^2+AM65^2-(AE65-AT65)^2)/(2*DA65*AM65))-CD65</f>
        <v>0.5274364584023153</v>
      </c>
      <c r="CV65" s="11">
        <f>CU65*(180/PI())</f>
        <v>30.219883027780078</v>
      </c>
      <c r="CW65" s="2" t="s">
        <v>13</v>
      </c>
      <c r="CX65" s="11">
        <f>((PI()/2)-CD65)-(CU65+CR65)</f>
        <v>0.3785613948469856</v>
      </c>
      <c r="CY65" s="11">
        <f>CX65*(180/PI())</f>
        <v>21.689970211317785</v>
      </c>
      <c r="DA65" s="11">
        <f>SQRT(AM65^2+(AE65-AT65)^2)</f>
        <v>3.0526350756857545</v>
      </c>
      <c r="DB65" s="11">
        <f>SQRT((AM65-AH65)^2+(AE65-AT65)^2)</f>
        <v>2.6948338153592597</v>
      </c>
      <c r="DC65" s="11">
        <f>SQRT((AG65-AM65)^2+(AT65-AH65)^2)</f>
        <v>3.263315195716971</v>
      </c>
      <c r="DD65" s="11">
        <f>SQRT((AG65-AM65)^2+AT65^2)</f>
        <v>3.4030394766297554</v>
      </c>
      <c r="DE65" s="11">
        <f>SQRT(AM65^2+AT65^2)</f>
        <v>2.010063456425035</v>
      </c>
      <c r="DF65" s="11">
        <f>DC65*SIN(CK65+CN65)</f>
        <v>1.146613928220296</v>
      </c>
      <c r="DG65" s="11">
        <f>DE65*SIN(CP65+CD65)</f>
        <v>1.6383694183936146</v>
      </c>
      <c r="DH65" s="11">
        <f>DB65*SIN(CU65+CR65)</f>
        <v>1.85215147710677</v>
      </c>
      <c r="DI65" s="11">
        <f>DD65*SIN(CF65+CI65+CK65)</f>
        <v>3.370941495074935</v>
      </c>
      <c r="DJ65" s="11">
        <f>DA65*SIN(CR65+CX65+CD65)</f>
        <v>2.6377825482041413</v>
      </c>
      <c r="DK65" s="11"/>
      <c r="DL65" s="11"/>
      <c r="DM65" s="11"/>
      <c r="DN65" s="11"/>
      <c r="DO65" s="11"/>
      <c r="DP65" s="11"/>
      <c r="DQ65" s="11"/>
      <c r="DR65" s="11"/>
    </row>
    <row r="66" spans="1:122" ht="15">
      <c r="A66" s="1">
        <v>66</v>
      </c>
      <c r="B66" s="14" t="s">
        <v>109</v>
      </c>
      <c r="C66" s="15" t="s">
        <v>175</v>
      </c>
      <c r="D66" s="12">
        <v>5</v>
      </c>
      <c r="E66" s="12">
        <v>3.5</v>
      </c>
      <c r="F66" s="12">
        <v>0.625</v>
      </c>
      <c r="G66" s="8">
        <f>H66*490/144</f>
        <v>16.748046875</v>
      </c>
      <c r="H66" s="16">
        <f>AH66*(AD66+AG66)</f>
        <v>4.921875</v>
      </c>
      <c r="I66" s="8">
        <f>BD66</f>
        <v>12.028164333767359</v>
      </c>
      <c r="J66" s="11">
        <f>BN66</f>
        <v>3.6464329769736836</v>
      </c>
      <c r="K66" s="11">
        <f>BI66</f>
        <v>1.5632714145125595</v>
      </c>
      <c r="L66" s="11">
        <f>AM66</f>
        <v>1.7013888888888888</v>
      </c>
      <c r="M66" s="11">
        <f>AO66</f>
        <v>3.298611111111111</v>
      </c>
      <c r="N66" s="8">
        <f>BE66</f>
        <v>4.833340115017361</v>
      </c>
      <c r="O66" s="11">
        <f>BO66</f>
        <v>1.8964604266008172</v>
      </c>
      <c r="P66" s="11">
        <f>BJ66</f>
        <v>0.9909651658239774</v>
      </c>
      <c r="Q66" s="11">
        <f>AT66</f>
        <v>0.9513888888888888</v>
      </c>
      <c r="R66" s="11">
        <f>AV66</f>
        <v>2.548611111111111</v>
      </c>
      <c r="S66" s="8">
        <f>BF66</f>
        <v>2.7725196317345673</v>
      </c>
      <c r="T66" s="11">
        <f>BU66</f>
        <v>1.5022668533276466</v>
      </c>
      <c r="U66" s="11">
        <f>BK66</f>
        <v>0.7505368585029437</v>
      </c>
      <c r="V66" s="11">
        <f>BT66</f>
        <v>1.8455573492773303</v>
      </c>
      <c r="W66" s="8">
        <f>BG66</f>
        <v>14.088984817050152</v>
      </c>
      <c r="X66" s="11">
        <f>BZ66</f>
        <v>4.157055378414711</v>
      </c>
      <c r="Y66" s="11">
        <f>BL66</f>
        <v>1.6918994944550263</v>
      </c>
      <c r="Z66" s="11">
        <f>BY66</f>
        <v>3.389174195322597</v>
      </c>
      <c r="AA66" s="11">
        <f>BA66</f>
        <v>25.26093248408726</v>
      </c>
      <c r="AB66" s="11">
        <f>BB66</f>
        <v>0.47186389003563284</v>
      </c>
      <c r="AD66" s="8">
        <f>AE66-AH66</f>
        <v>2.875</v>
      </c>
      <c r="AE66" s="11">
        <f>E66</f>
        <v>3.5</v>
      </c>
      <c r="AF66" s="11">
        <f>AG66-AH66</f>
        <v>4.375</v>
      </c>
      <c r="AG66" s="11">
        <f>D66</f>
        <v>5</v>
      </c>
      <c r="AH66" s="11">
        <f>F66</f>
        <v>0.625</v>
      </c>
      <c r="AI66" s="8">
        <f>AG66*AH66</f>
        <v>3.125</v>
      </c>
      <c r="AJ66" s="11">
        <f>AG66/2</f>
        <v>2.5</v>
      </c>
      <c r="AK66" s="11">
        <f>AD66*AH66</f>
        <v>1.796875</v>
      </c>
      <c r="AL66" s="11">
        <f>AH66/2</f>
        <v>0.3125</v>
      </c>
      <c r="AM66" s="11">
        <f>(AI66*AJ66+AK66*AL66)/(AI66+AK66)</f>
        <v>1.7013888888888888</v>
      </c>
      <c r="AN66" s="11"/>
      <c r="AO66" s="11">
        <f>AG66-AM66</f>
        <v>3.298611111111111</v>
      </c>
      <c r="AP66" s="8">
        <f>AE66*AH66</f>
        <v>2.1875</v>
      </c>
      <c r="AQ66" s="11">
        <f>AE66/2</f>
        <v>1.75</v>
      </c>
      <c r="AR66" s="11">
        <f>AF66*AH66</f>
        <v>2.734375</v>
      </c>
      <c r="AS66" s="11">
        <f>AH66/2</f>
        <v>0.3125</v>
      </c>
      <c r="AT66" s="11">
        <f>(AP66*AQ66+AR66*AS66)/(AP66+AR66)</f>
        <v>0.9513888888888888</v>
      </c>
      <c r="AU66" s="11"/>
      <c r="AV66" s="11">
        <f>AE66-AT66</f>
        <v>2.548611111111111</v>
      </c>
      <c r="AX66" s="11">
        <f>-(AD66*AE66*AF66*AG66*AH66)/(4*(AE66+AF66))</f>
        <v>-4.367404513888889</v>
      </c>
      <c r="AY66" s="11">
        <f>IF(AE66=AG66,"N/A",(2*AX66)/(BE66-BD66))</f>
        <v>1.2140406439693854</v>
      </c>
      <c r="AZ66" s="11">
        <f>IF(AE66=AG66,PI()/4,(1/2)*ATAN(AY66))</f>
        <v>0.44088644397131277</v>
      </c>
      <c r="BA66" s="11">
        <f>IF(AE66=AG66,45,(1/2)*ATAN(AY66)*(180/PI()))</f>
        <v>25.26093248408726</v>
      </c>
      <c r="BB66" s="11">
        <f>IF(AE66=AG66,1,TAN(BA66/(180/PI())))</f>
        <v>0.47186389003563284</v>
      </c>
      <c r="BD66" s="11">
        <f>(1/3)*(AH66*(AG66-AM66)^3+AE66*AM66^3-AD66*(AM66-AH66)^3)</f>
        <v>12.028164333767359</v>
      </c>
      <c r="BE66" s="11">
        <f>(1/3)*(AH66*(AE66-AT66)^3+AG66*AT66^3-AF66*(AT66-AH66)^3)</f>
        <v>4.833340115017361</v>
      </c>
      <c r="BF66" s="11">
        <f>BD66*(SIN(AZ66))^2+BE66*(COS(AZ66))^2+AX66*SIN(2*AZ66)</f>
        <v>2.7725196317345673</v>
      </c>
      <c r="BG66" s="11">
        <f>BD66*COS(AZ66)^2+BE66*SIN(AZ66)^2-AX66*SIN(2*AZ66)</f>
        <v>14.088984817050152</v>
      </c>
      <c r="BH66" s="11"/>
      <c r="BI66" s="8">
        <f>SQRT(BD66/H66)</f>
        <v>1.5632714145125595</v>
      </c>
      <c r="BJ66" s="11">
        <f>SQRT(BE66/H66)</f>
        <v>0.9909651658239774</v>
      </c>
      <c r="BK66" s="11">
        <f>SQRT(BF66/H66)</f>
        <v>0.7505368585029437</v>
      </c>
      <c r="BL66" s="11">
        <f>SQRT(BG66/H66)</f>
        <v>1.6918994944550263</v>
      </c>
      <c r="BM66" s="11"/>
      <c r="BN66" s="8">
        <f>BD66/(AG66-AM66)</f>
        <v>3.6464329769736836</v>
      </c>
      <c r="BO66" s="11">
        <f>BE66/(AE66-AT66)</f>
        <v>1.8964604266008172</v>
      </c>
      <c r="BP66" s="11"/>
      <c r="BQ66" s="8">
        <f>DF66</f>
        <v>1.1124760853886195</v>
      </c>
      <c r="BR66" s="11">
        <f>DG66</f>
        <v>1.5864640461691577</v>
      </c>
      <c r="BS66" s="11">
        <f>DH66</f>
        <v>1.8455573492773303</v>
      </c>
      <c r="BT66" s="11">
        <f>LARGE(BQ66:BS66,1)</f>
        <v>1.8455573492773303</v>
      </c>
      <c r="BU66" s="11">
        <f>BF66/BT66</f>
        <v>1.5022668533276466</v>
      </c>
      <c r="BV66" s="11"/>
      <c r="BW66" s="8">
        <f>DI66</f>
        <v>3.389174195322597</v>
      </c>
      <c r="BX66" s="11">
        <f>DJ66</f>
        <v>2.626289068770206</v>
      </c>
      <c r="BY66" s="11">
        <f>LARGE(BW66:BX66,1)</f>
        <v>3.389174195322597</v>
      </c>
      <c r="BZ66" s="11">
        <f>BG66/BY66</f>
        <v>4.157055378414711</v>
      </c>
      <c r="CA66" s="11"/>
      <c r="CC66" s="11"/>
      <c r="CD66" s="11">
        <f>AZ66</f>
        <v>0.44088644397131277</v>
      </c>
      <c r="CE66" s="11">
        <f>CD66*(180/PI())</f>
        <v>25.26093248408726</v>
      </c>
      <c r="CF66" s="11">
        <f>(PI()/2)-CD66</f>
        <v>1.1299098828235838</v>
      </c>
      <c r="CG66" s="11">
        <f>CF66*(180/PI())</f>
        <v>64.73906751591274</v>
      </c>
      <c r="CH66" s="2" t="s">
        <v>13</v>
      </c>
      <c r="CI66" s="11">
        <f>CD66-(CK66+CN66)</f>
        <v>0.09862633475314114</v>
      </c>
      <c r="CJ66" s="11">
        <f>CI66*(180/PI())</f>
        <v>5.650872730199423</v>
      </c>
      <c r="CK66" s="11">
        <f>ACOS((DD66^2+DC66^2-AH66^2)/(2*DD66*DC66))</f>
        <v>0.18217401367671338</v>
      </c>
      <c r="CL66" s="11">
        <f>CK66*(180/PI())</f>
        <v>10.437802120634213</v>
      </c>
      <c r="CM66" s="2" t="s">
        <v>13</v>
      </c>
      <c r="CN66" s="11">
        <f>ACOS((AT66^2+DD66^2-(AG66-AM66)^2)/(2*AT66*DD66))-CF66</f>
        <v>0.16008609554145825</v>
      </c>
      <c r="CO66" s="11">
        <f>CN66*(180/PI())</f>
        <v>9.172257633253624</v>
      </c>
      <c r="CP66" s="11">
        <f>ATAN(AT66/AM66)</f>
        <v>0.5098666634117526</v>
      </c>
      <c r="CQ66" s="11">
        <f>CP66*(180/PI())</f>
        <v>29.213207927910734</v>
      </c>
      <c r="CR66" s="11">
        <f>ACOS((DB66^2+DA66^2-AH66^2)/(2*DB66*DA66))</f>
        <v>0.1890128700551228</v>
      </c>
      <c r="CS66" s="11">
        <f>CR66*(180/PI())</f>
        <v>10.829639727813197</v>
      </c>
      <c r="CT66" s="2" t="s">
        <v>13</v>
      </c>
      <c r="CU66" s="11">
        <f>ACOS((DA66^2+AM66^2-(AE66-AT66)^2)/(2*DA66*AM66))-CD66</f>
        <v>0.541278743846529</v>
      </c>
      <c r="CV66" s="11">
        <f>CU66*(180/PI())</f>
        <v>31.01298756254889</v>
      </c>
      <c r="CW66" s="2" t="s">
        <v>13</v>
      </c>
      <c r="CX66" s="11">
        <f>((PI()/2)-CD66)-(CU66+CR66)</f>
        <v>0.3996182689219321</v>
      </c>
      <c r="CY66" s="11">
        <f>CX66*(180/PI())</f>
        <v>22.89644022555066</v>
      </c>
      <c r="DA66" s="11">
        <f>SQRT(AM66^2+(AE66-AT66)^2)</f>
        <v>3.0643339809677372</v>
      </c>
      <c r="DB66" s="11">
        <f>SQRT((AM66-AH66)^2+(AE66-AT66)^2)</f>
        <v>2.766592061689339</v>
      </c>
      <c r="DC66" s="11">
        <f>SQRT((AG66-AM66)^2+(AT66-AH66)^2)</f>
        <v>3.314719440485997</v>
      </c>
      <c r="DD66" s="11">
        <f>SQRT((AG66-AM66)^2+AT66^2)</f>
        <v>3.4330709401710466</v>
      </c>
      <c r="DE66" s="11">
        <f>SQRT(AM66^2+AT66^2)</f>
        <v>1.9493242339682237</v>
      </c>
      <c r="DF66" s="11">
        <f>DC66*SIN(CK66+CN66)</f>
        <v>1.1124760853886195</v>
      </c>
      <c r="DG66" s="11">
        <f>DE66*SIN(CP66+CD66)</f>
        <v>1.5864640461691577</v>
      </c>
      <c r="DH66" s="11">
        <f>DB66*SIN(CU66+CR66)</f>
        <v>1.8455573492773303</v>
      </c>
      <c r="DI66" s="11">
        <f>DD66*SIN(CF66+CI66+CK66)</f>
        <v>3.389174195322597</v>
      </c>
      <c r="DJ66" s="11">
        <f>DA66*SIN(CR66+CX66+CD66)</f>
        <v>2.626289068770206</v>
      </c>
      <c r="DK66" s="11"/>
      <c r="DL66" s="11"/>
      <c r="DM66" s="11"/>
      <c r="DN66" s="11"/>
      <c r="DO66" s="11"/>
      <c r="DP66" s="11"/>
      <c r="DQ66" s="11"/>
      <c r="DR66" s="11"/>
    </row>
    <row r="67" spans="1:122" ht="15">
      <c r="A67" s="5">
        <v>67</v>
      </c>
      <c r="B67" s="14" t="s">
        <v>109</v>
      </c>
      <c r="C67" s="15" t="s">
        <v>176</v>
      </c>
      <c r="D67" s="12">
        <v>5</v>
      </c>
      <c r="E67" s="12">
        <v>3.5</v>
      </c>
      <c r="F67" s="12">
        <v>0.5</v>
      </c>
      <c r="G67" s="8">
        <f>H67*490/144</f>
        <v>13.61111111111111</v>
      </c>
      <c r="H67" s="16">
        <f>AH67*(AD67+AG67)</f>
        <v>4</v>
      </c>
      <c r="I67" s="8">
        <f>BD67</f>
        <v>9.985677083333332</v>
      </c>
      <c r="J67" s="11">
        <f>BN67</f>
        <v>2.986370716510903</v>
      </c>
      <c r="K67" s="11">
        <f>BI67</f>
        <v>1.5800060983532098</v>
      </c>
      <c r="L67" s="11">
        <f>AM67</f>
        <v>1.65625</v>
      </c>
      <c r="M67" s="11">
        <f>AO67</f>
        <v>3.34375</v>
      </c>
      <c r="N67" s="8">
        <f>BE67</f>
        <v>4.048177083333333</v>
      </c>
      <c r="O67" s="11">
        <f>BO67</f>
        <v>1.56074297188755</v>
      </c>
      <c r="P67" s="11">
        <f>BJ67</f>
        <v>1.006004110743755</v>
      </c>
      <c r="Q67" s="11">
        <f>AT67</f>
        <v>0.90625</v>
      </c>
      <c r="R67" s="11">
        <f>AV67</f>
        <v>2.59375</v>
      </c>
      <c r="S67" s="8">
        <f>BF67</f>
        <v>2.2798439444134484</v>
      </c>
      <c r="T67" s="11">
        <f>BU67</f>
        <v>1.2392689986445604</v>
      </c>
      <c r="U67" s="11">
        <f>BK67</f>
        <v>0.7549576055007077</v>
      </c>
      <c r="V67" s="11">
        <f>BT67</f>
        <v>1.839668342310675</v>
      </c>
      <c r="W67" s="8">
        <f>BG67</f>
        <v>11.75401022225322</v>
      </c>
      <c r="X67" s="11">
        <f>BZ67</f>
        <v>3.449836817867104</v>
      </c>
      <c r="Y67" s="11">
        <f>BL67</f>
        <v>1.7142061006668086</v>
      </c>
      <c r="Z67" s="11">
        <f>BY67</f>
        <v>3.4071206386858184</v>
      </c>
      <c r="AA67" s="11">
        <f>BA67</f>
        <v>25.596308812023793</v>
      </c>
      <c r="AB67" s="11">
        <f>BB67</f>
        <v>0.47904051170739725</v>
      </c>
      <c r="AD67" s="8">
        <f>AE67-AH67</f>
        <v>3</v>
      </c>
      <c r="AE67" s="11">
        <f>E67</f>
        <v>3.5</v>
      </c>
      <c r="AF67" s="11">
        <f>AG67-AH67</f>
        <v>4.5</v>
      </c>
      <c r="AG67" s="11">
        <f>D67</f>
        <v>5</v>
      </c>
      <c r="AH67" s="11">
        <f>F67</f>
        <v>0.5</v>
      </c>
      <c r="AI67" s="8">
        <f>AG67*AH67</f>
        <v>2.5</v>
      </c>
      <c r="AJ67" s="11">
        <f>AG67/2</f>
        <v>2.5</v>
      </c>
      <c r="AK67" s="11">
        <f>AD67*AH67</f>
        <v>1.5</v>
      </c>
      <c r="AL67" s="11">
        <f>AH67/2</f>
        <v>0.25</v>
      </c>
      <c r="AM67" s="11">
        <f>(AI67*AJ67+AK67*AL67)/(AI67+AK67)</f>
        <v>1.65625</v>
      </c>
      <c r="AN67" s="11"/>
      <c r="AO67" s="11">
        <f>AG67-AM67</f>
        <v>3.34375</v>
      </c>
      <c r="AP67" s="8">
        <f>AE67*AH67</f>
        <v>1.75</v>
      </c>
      <c r="AQ67" s="11">
        <f>AE67/2</f>
        <v>1.75</v>
      </c>
      <c r="AR67" s="11">
        <f>AF67*AH67</f>
        <v>2.25</v>
      </c>
      <c r="AS67" s="11">
        <f>AH67/2</f>
        <v>0.25</v>
      </c>
      <c r="AT67" s="11">
        <f>(AP67*AQ67+AR67*AS67)/(AP67+AR67)</f>
        <v>0.90625</v>
      </c>
      <c r="AU67" s="11"/>
      <c r="AV67" s="11">
        <f>AE67-AT67</f>
        <v>2.59375</v>
      </c>
      <c r="AX67" s="11">
        <f>-(AD67*AE67*AF67*AG67*AH67)/(4*(AE67+AF67))</f>
        <v>-3.69140625</v>
      </c>
      <c r="AY67" s="11">
        <f>IF(AE67=AG67,"N/A",(2*AX67)/(BE67-BD67))</f>
        <v>1.2434210526315792</v>
      </c>
      <c r="AZ67" s="11">
        <f>IF(AE67=AG67,PI()/4,(1/2)*ATAN(AY67))</f>
        <v>0.4467398651270535</v>
      </c>
      <c r="BA67" s="11">
        <f>IF(AE67=AG67,45,(1/2)*ATAN(AY67)*(180/PI()))</f>
        <v>25.596308812023793</v>
      </c>
      <c r="BB67" s="11">
        <f>IF(AE67=AG67,1,TAN(BA67/(180/PI())))</f>
        <v>0.47904051170739725</v>
      </c>
      <c r="BD67" s="11">
        <f>(1/3)*(AH67*(AG67-AM67)^3+AE67*AM67^3-AD67*(AM67-AH67)^3)</f>
        <v>9.985677083333332</v>
      </c>
      <c r="BE67" s="11">
        <f>(1/3)*(AH67*(AE67-AT67)^3+AG67*AT67^3-AF67*(AT67-AH67)^3)</f>
        <v>4.048177083333333</v>
      </c>
      <c r="BF67" s="11">
        <f>BD67*(SIN(AZ67))^2+BE67*(COS(AZ67))^2+AX67*SIN(2*AZ67)</f>
        <v>2.2798439444134484</v>
      </c>
      <c r="BG67" s="11">
        <f>BD67*COS(AZ67)^2+BE67*SIN(AZ67)^2-AX67*SIN(2*AZ67)</f>
        <v>11.75401022225322</v>
      </c>
      <c r="BH67" s="11"/>
      <c r="BI67" s="8">
        <f>SQRT(BD67/H67)</f>
        <v>1.5800060983532098</v>
      </c>
      <c r="BJ67" s="11">
        <f>SQRT(BE67/H67)</f>
        <v>1.006004110743755</v>
      </c>
      <c r="BK67" s="11">
        <f>SQRT(BF67/H67)</f>
        <v>0.7549576055007077</v>
      </c>
      <c r="BL67" s="11">
        <f>SQRT(BG67/H67)</f>
        <v>1.7142061006668086</v>
      </c>
      <c r="BM67" s="11"/>
      <c r="BN67" s="8">
        <f>BD67/(AG67-AM67)</f>
        <v>2.986370716510903</v>
      </c>
      <c r="BO67" s="11">
        <f>BE67/(AE67-AT67)</f>
        <v>1.56074297188755</v>
      </c>
      <c r="BP67" s="11"/>
      <c r="BQ67" s="8">
        <f>DF67</f>
        <v>1.0782116790441119</v>
      </c>
      <c r="BR67" s="11">
        <f>DG67</f>
        <v>1.5328567454489845</v>
      </c>
      <c r="BS67" s="11">
        <f>DH67</f>
        <v>1.839668342310675</v>
      </c>
      <c r="BT67" s="11">
        <f>LARGE(BQ67:BS67,1)</f>
        <v>1.839668342310675</v>
      </c>
      <c r="BU67" s="11">
        <f>BF67/BT67</f>
        <v>1.2392689986445604</v>
      </c>
      <c r="BV67" s="11"/>
      <c r="BW67" s="8">
        <f>DI67</f>
        <v>3.4071206386858184</v>
      </c>
      <c r="BX67" s="11">
        <f>DJ67</f>
        <v>2.6142779369211264</v>
      </c>
      <c r="BY67" s="11">
        <f>LARGE(BW67:BX67,1)</f>
        <v>3.4071206386858184</v>
      </c>
      <c r="BZ67" s="11">
        <f>BG67/BY67</f>
        <v>3.449836817867104</v>
      </c>
      <c r="CA67" s="11"/>
      <c r="CC67" s="11"/>
      <c r="CD67" s="11">
        <f>AZ67</f>
        <v>0.4467398651270535</v>
      </c>
      <c r="CE67" s="11">
        <f>CD67*(180/PI())</f>
        <v>25.596308812023793</v>
      </c>
      <c r="CF67" s="11">
        <f>(PI()/2)-CD67</f>
        <v>1.124056461667843</v>
      </c>
      <c r="CG67" s="11">
        <f>CF67*(180/PI())</f>
        <v>64.40369118797621</v>
      </c>
      <c r="CH67" s="2" t="s">
        <v>13</v>
      </c>
      <c r="CI67" s="11">
        <f>CD67-(CK67+CN67)</f>
        <v>0.12090276430269181</v>
      </c>
      <c r="CJ67" s="11">
        <f>CI67*(180/PI())</f>
        <v>6.9272181260091905</v>
      </c>
      <c r="CK67" s="11">
        <f>ACOS((DD67^2+DC67^2-AH67^2)/(2*DD67*DC67))</f>
        <v>0.1437670076876858</v>
      </c>
      <c r="CL67" s="11">
        <f>CK67*(180/PI())</f>
        <v>8.237242773729257</v>
      </c>
      <c r="CM67" s="2" t="s">
        <v>13</v>
      </c>
      <c r="CN67" s="11">
        <f>ACOS((AT67^2+DD67^2-(AG67-AM67)^2)/(2*AT67*DD67))-CF67</f>
        <v>0.18207009313667588</v>
      </c>
      <c r="CO67" s="11">
        <f>CN67*(180/PI())</f>
        <v>10.431847912285344</v>
      </c>
      <c r="CP67" s="11">
        <f>ATAN(AT67/AM67)</f>
        <v>0.5006677248747361</v>
      </c>
      <c r="CQ67" s="11">
        <f>CP67*(180/PI())</f>
        <v>28.68614757373944</v>
      </c>
      <c r="CR67" s="11">
        <f>ACOS((DB67^2+DA67^2-AH67^2)/(2*DB67*DA67))</f>
        <v>0.14894520111251275</v>
      </c>
      <c r="CS67" s="11">
        <f>CR67*(180/PI())</f>
        <v>8.533931402474234</v>
      </c>
      <c r="CT67" s="2" t="s">
        <v>13</v>
      </c>
      <c r="CU67" s="11">
        <f>ACOS((DA67^2+AM67^2-(AE67-AT67)^2)/(2*DA67*AM67))-CD67</f>
        <v>0.5557696130053</v>
      </c>
      <c r="CV67" s="11">
        <f>CU67*(180/PI())</f>
        <v>31.843253206822762</v>
      </c>
      <c r="CW67" s="2" t="s">
        <v>13</v>
      </c>
      <c r="CX67" s="11">
        <f>((PI()/2)-CD67)-(CU67+CR67)</f>
        <v>0.4193416475500302</v>
      </c>
      <c r="CY67" s="11">
        <f>CX67*(180/PI())</f>
        <v>24.02650657867921</v>
      </c>
      <c r="DA67" s="11">
        <f>SQRT(AM67^2+(AE67-AT67)^2)</f>
        <v>3.077450751027545</v>
      </c>
      <c r="DB67" s="11">
        <f>SQRT((AM67-AH67)^2+(AE67-AT67)^2)</f>
        <v>2.839798078209083</v>
      </c>
      <c r="DC67" s="11">
        <f>SQRT((AG67-AM67)^2+(AT67-AH67)^2)</f>
        <v>3.368338332917286</v>
      </c>
      <c r="DD67" s="11">
        <f>SQRT((AG67-AM67)^2+AT67^2)</f>
        <v>3.4643835129788965</v>
      </c>
      <c r="DE67" s="11">
        <f>SQRT(AM67^2+AT67^2)</f>
        <v>1.887975933374152</v>
      </c>
      <c r="DF67" s="11">
        <f>DC67*SIN(CK67+CN67)</f>
        <v>1.0782116790441119</v>
      </c>
      <c r="DG67" s="11">
        <f>DE67*SIN(CP67+CD67)</f>
        <v>1.5328567454489845</v>
      </c>
      <c r="DH67" s="11">
        <f>DB67*SIN(CU67+CR67)</f>
        <v>1.839668342310675</v>
      </c>
      <c r="DI67" s="11">
        <f>DD67*SIN(CF67+CI67+CK67)</f>
        <v>3.4071206386858184</v>
      </c>
      <c r="DJ67" s="11">
        <f>DA67*SIN(CR67+CX67+CD67)</f>
        <v>2.6142779369211264</v>
      </c>
      <c r="DK67" s="11"/>
      <c r="DL67" s="11"/>
      <c r="DM67" s="11"/>
      <c r="DN67" s="11"/>
      <c r="DO67" s="11"/>
      <c r="DP67" s="11"/>
      <c r="DQ67" s="11"/>
      <c r="DR67" s="11"/>
    </row>
    <row r="68" spans="1:122" ht="15">
      <c r="A68" s="1">
        <v>68</v>
      </c>
      <c r="B68" s="14" t="s">
        <v>109</v>
      </c>
      <c r="C68" s="15" t="s">
        <v>177</v>
      </c>
      <c r="D68" s="12">
        <v>5</v>
      </c>
      <c r="E68" s="12">
        <v>3.5</v>
      </c>
      <c r="F68" s="12">
        <v>0.4375</v>
      </c>
      <c r="G68" s="8">
        <f>H68*490/144</f>
        <v>12.002766927083334</v>
      </c>
      <c r="H68" s="16">
        <f>AH68*(AD68+AG68)</f>
        <v>3.52734375</v>
      </c>
      <c r="I68" s="8">
        <f>BD68</f>
        <v>8.902807339217313</v>
      </c>
      <c r="J68" s="11">
        <f>BN68</f>
        <v>2.644512390896529</v>
      </c>
      <c r="K68" s="11">
        <f>BI68</f>
        <v>1.5886915846368477</v>
      </c>
      <c r="L68" s="11">
        <f>AM68</f>
        <v>1.6334786821705427</v>
      </c>
      <c r="M68" s="11">
        <f>AO68</f>
        <v>3.3665213178294575</v>
      </c>
      <c r="N68" s="8">
        <f>BE68</f>
        <v>3.6267453274985617</v>
      </c>
      <c r="O68" s="11">
        <f>BO68</f>
        <v>1.3860943164442239</v>
      </c>
      <c r="P68" s="11">
        <f>BJ68</f>
        <v>1.0139922544976412</v>
      </c>
      <c r="Q68" s="11">
        <f>AT68</f>
        <v>0.8834786821705426</v>
      </c>
      <c r="R68" s="11">
        <f>AV68</f>
        <v>2.6165213178294575</v>
      </c>
      <c r="S68" s="8">
        <f>BF68</f>
        <v>2.0265332484212455</v>
      </c>
      <c r="T68" s="11">
        <f>BU68</f>
        <v>1.1031776469448509</v>
      </c>
      <c r="U68" s="11">
        <f>BK68</f>
        <v>0.7579716708531987</v>
      </c>
      <c r="V68" s="11">
        <f>BT68</f>
        <v>1.8369962934197799</v>
      </c>
      <c r="W68" s="8">
        <f>BG68</f>
        <v>10.50301941829463</v>
      </c>
      <c r="X68" s="11">
        <f>BZ68</f>
        <v>3.074646265151691</v>
      </c>
      <c r="Y68" s="11">
        <f>BL68</f>
        <v>1.7255724237079002</v>
      </c>
      <c r="Z68" s="11">
        <f>BY68</f>
        <v>3.416009034059224</v>
      </c>
      <c r="AA68" s="11">
        <f>BA68</f>
        <v>25.75291355460133</v>
      </c>
      <c r="AB68" s="11">
        <f>BB68</f>
        <v>0.4824054242188976</v>
      </c>
      <c r="AD68" s="8">
        <f>AE68-AH68</f>
        <v>3.0625</v>
      </c>
      <c r="AE68" s="11">
        <f>E68</f>
        <v>3.5</v>
      </c>
      <c r="AF68" s="11">
        <f>AG68-AH68</f>
        <v>4.5625</v>
      </c>
      <c r="AG68" s="11">
        <f>D68</f>
        <v>5</v>
      </c>
      <c r="AH68" s="11">
        <f>F68</f>
        <v>0.4375</v>
      </c>
      <c r="AI68" s="8">
        <f>AG68*AH68</f>
        <v>2.1875</v>
      </c>
      <c r="AJ68" s="11">
        <f>AG68/2</f>
        <v>2.5</v>
      </c>
      <c r="AK68" s="11">
        <f>AD68*AH68</f>
        <v>1.33984375</v>
      </c>
      <c r="AL68" s="11">
        <f>AH68/2</f>
        <v>0.21875</v>
      </c>
      <c r="AM68" s="11">
        <f>(AI68*AJ68+AK68*AL68)/(AI68+AK68)</f>
        <v>1.6334786821705427</v>
      </c>
      <c r="AN68" s="11"/>
      <c r="AO68" s="11">
        <f>AG68-AM68</f>
        <v>3.3665213178294575</v>
      </c>
      <c r="AP68" s="8">
        <f>AE68*AH68</f>
        <v>1.53125</v>
      </c>
      <c r="AQ68" s="11">
        <f>AE68/2</f>
        <v>1.75</v>
      </c>
      <c r="AR68" s="11">
        <f>AF68*AH68</f>
        <v>1.99609375</v>
      </c>
      <c r="AS68" s="11">
        <f>AH68/2</f>
        <v>0.21875</v>
      </c>
      <c r="AT68" s="11">
        <f>(AP68*AQ68+AR68*AS68)/(AP68+AR68)</f>
        <v>0.8834786821705426</v>
      </c>
      <c r="AU68" s="11"/>
      <c r="AV68" s="11">
        <f>AE68-AT68</f>
        <v>2.6165213178294575</v>
      </c>
      <c r="AX68" s="11">
        <f>-(AD68*AE68*AF68*AG68*AH68)/(4*(AE68+AF68))</f>
        <v>-3.3171519198158914</v>
      </c>
      <c r="AY68" s="11">
        <f>IF(AE68=AG68,"N/A",(2*AX68)/(BE68-BD68))</f>
        <v>1.2574347733017954</v>
      </c>
      <c r="AZ68" s="11">
        <f>IF(AE68=AG68,PI()/4,(1/2)*ATAN(AY68))</f>
        <v>0.4494731335092697</v>
      </c>
      <c r="BA68" s="11">
        <f>IF(AE68=AG68,45,(1/2)*ATAN(AY68)*(180/PI()))</f>
        <v>25.75291355460133</v>
      </c>
      <c r="BB68" s="11">
        <f>IF(AE68=AG68,1,TAN(BA68/(180/PI())))</f>
        <v>0.4824054242188976</v>
      </c>
      <c r="BD68" s="11">
        <f>(1/3)*(AH68*(AG68-AM68)^3+AE68*AM68^3-AD68*(AM68-AH68)^3)</f>
        <v>8.902807339217313</v>
      </c>
      <c r="BE68" s="11">
        <f>(1/3)*(AH68*(AE68-AT68)^3+AG68*AT68^3-AF68*(AT68-AH68)^3)</f>
        <v>3.6267453274985617</v>
      </c>
      <c r="BF68" s="11">
        <f>BD68*(SIN(AZ68))^2+BE68*(COS(AZ68))^2+AX68*SIN(2*AZ68)</f>
        <v>2.0265332484212455</v>
      </c>
      <c r="BG68" s="11">
        <f>BD68*COS(AZ68)^2+BE68*SIN(AZ68)^2-AX68*SIN(2*AZ68)</f>
        <v>10.50301941829463</v>
      </c>
      <c r="BH68" s="11"/>
      <c r="BI68" s="8">
        <f>SQRT(BD68/H68)</f>
        <v>1.5886915846368477</v>
      </c>
      <c r="BJ68" s="11">
        <f>SQRT(BE68/H68)</f>
        <v>1.0139922544976412</v>
      </c>
      <c r="BK68" s="11">
        <f>SQRT(BF68/H68)</f>
        <v>0.7579716708531987</v>
      </c>
      <c r="BL68" s="11">
        <f>SQRT(BG68/H68)</f>
        <v>1.7255724237079002</v>
      </c>
      <c r="BM68" s="11"/>
      <c r="BN68" s="8">
        <f>BD68/(AG68-AM68)</f>
        <v>2.644512390896529</v>
      </c>
      <c r="BO68" s="11">
        <f>BE68/(AE68-AT68)</f>
        <v>1.3860943164442239</v>
      </c>
      <c r="BP68" s="11"/>
      <c r="BQ68" s="8">
        <f>DF68</f>
        <v>1.0610410496537328</v>
      </c>
      <c r="BR68" s="11">
        <f>DG68</f>
        <v>1.5054600560660918</v>
      </c>
      <c r="BS68" s="11">
        <f>DH68</f>
        <v>1.8369962934197799</v>
      </c>
      <c r="BT68" s="11">
        <f>LARGE(BQ68:BS68,1)</f>
        <v>1.8369962934197799</v>
      </c>
      <c r="BU68" s="11">
        <f>BF68/BT68</f>
        <v>1.1031776469448509</v>
      </c>
      <c r="BV68" s="11"/>
      <c r="BW68" s="8">
        <f>DI68</f>
        <v>3.416009034059224</v>
      </c>
      <c r="BX68" s="11">
        <f>DJ68</f>
        <v>2.608090400841557</v>
      </c>
      <c r="BY68" s="11">
        <f>LARGE(BW68:BX68,1)</f>
        <v>3.416009034059224</v>
      </c>
      <c r="BZ68" s="11">
        <f>BG68/BY68</f>
        <v>3.074646265151691</v>
      </c>
      <c r="CA68" s="11"/>
      <c r="CC68" s="11"/>
      <c r="CD68" s="11">
        <f>AZ68</f>
        <v>0.4494731335092697</v>
      </c>
      <c r="CE68" s="11">
        <f>CD68*(180/PI())</f>
        <v>25.75291355460133</v>
      </c>
      <c r="CF68" s="11">
        <f>(PI()/2)-CD68</f>
        <v>1.121323193285627</v>
      </c>
      <c r="CG68" s="11">
        <f>CF68*(180/PI())</f>
        <v>64.24708644539866</v>
      </c>
      <c r="CH68" s="2" t="s">
        <v>13</v>
      </c>
      <c r="CI68" s="11">
        <f>CD68-(CK68+CN68)</f>
        <v>0.1317077381564809</v>
      </c>
      <c r="CJ68" s="11">
        <f>CI68*(180/PI())</f>
        <v>7.54629752558051</v>
      </c>
      <c r="CK68" s="11">
        <f>ACOS((DD68^2+DC68^2-AH68^2)/(2*DD68*DC68))</f>
        <v>0.12493579638825247</v>
      </c>
      <c r="CL68" s="11">
        <f>CK68*(180/PI())</f>
        <v>7.15829384315266</v>
      </c>
      <c r="CM68" s="2" t="s">
        <v>13</v>
      </c>
      <c r="CN68" s="11">
        <f>ACOS((AT68^2+DD68^2-(AG68-AM68)^2)/(2*AT68*DD68))-CF68</f>
        <v>0.19282959896453633</v>
      </c>
      <c r="CO68" s="11">
        <f>CN68*(180/PI())</f>
        <v>11.04832218586816</v>
      </c>
      <c r="CP68" s="11">
        <f>ATAN(AT68/AM68)</f>
        <v>0.4957966871427633</v>
      </c>
      <c r="CQ68" s="11">
        <f>CP68*(180/PI())</f>
        <v>28.407057669848424</v>
      </c>
      <c r="CR68" s="11">
        <f>ACOS((DB68^2+DA68^2-AH68^2)/(2*DB68*DA68))</f>
        <v>0.12935942426121438</v>
      </c>
      <c r="CS68" s="11">
        <f>CR68*(180/PI())</f>
        <v>7.411749050409812</v>
      </c>
      <c r="CT68" s="2" t="s">
        <v>13</v>
      </c>
      <c r="CU68" s="11">
        <f>ACOS((DA68^2+AM68^2-(AE68-AT68)^2)/(2*DA68*AM68))-CD68</f>
        <v>0.5632316907236015</v>
      </c>
      <c r="CV68" s="11">
        <f>CU68*(180/PI())</f>
        <v>32.27079876648004</v>
      </c>
      <c r="CW68" s="2" t="s">
        <v>13</v>
      </c>
      <c r="CX68" s="11">
        <f>((PI()/2)-CD68)-(CU68+CR68)</f>
        <v>0.42873207830081106</v>
      </c>
      <c r="CY68" s="11">
        <f>CX68*(180/PI())</f>
        <v>24.564538628508817</v>
      </c>
      <c r="DA68" s="11">
        <f>SQRT(AM68^2+(AE68-AT68)^2)</f>
        <v>3.0845480076927987</v>
      </c>
      <c r="DB68" s="11">
        <f>SQRT((AM68-AH68)^2+(AE68-AT68)^2)</f>
        <v>2.876899166613663</v>
      </c>
      <c r="DC68" s="11">
        <f>SQRT((AG68-AM68)^2+(AT68-AH68)^2)</f>
        <v>3.3959332691251105</v>
      </c>
      <c r="DD68" s="11">
        <f>SQRT((AG68-AM68)^2+AT68^2)</f>
        <v>3.48051725541621</v>
      </c>
      <c r="DE68" s="11">
        <f>SQRT(AM68^2+AT68^2)</f>
        <v>1.8570910551061872</v>
      </c>
      <c r="DF68" s="11">
        <f>DC68*SIN(CK68+CN68)</f>
        <v>1.0610410496537328</v>
      </c>
      <c r="DG68" s="11">
        <f>DE68*SIN(CP68+CD68)</f>
        <v>1.5054600560660918</v>
      </c>
      <c r="DH68" s="11">
        <f>DB68*SIN(CU68+CR68)</f>
        <v>1.8369962934197799</v>
      </c>
      <c r="DI68" s="11">
        <f>DD68*SIN(CF68+CI68+CK68)</f>
        <v>3.416009034059224</v>
      </c>
      <c r="DJ68" s="11">
        <f>DA68*SIN(CR68+CX68+CD68)</f>
        <v>2.608090400841557</v>
      </c>
      <c r="DK68" s="11"/>
      <c r="DL68" s="11"/>
      <c r="DM68" s="11"/>
      <c r="DN68" s="11"/>
      <c r="DO68" s="11"/>
      <c r="DP68" s="11"/>
      <c r="DQ68" s="11"/>
      <c r="DR68" s="11"/>
    </row>
    <row r="69" spans="1:122" ht="15">
      <c r="A69" s="5">
        <v>69</v>
      </c>
      <c r="B69" s="14" t="s">
        <v>109</v>
      </c>
      <c r="C69" s="15" t="s">
        <v>178</v>
      </c>
      <c r="D69" s="12">
        <v>5</v>
      </c>
      <c r="E69" s="12">
        <v>3.5</v>
      </c>
      <c r="F69" s="12">
        <v>0.375</v>
      </c>
      <c r="G69" s="8">
        <f>H69*490/144</f>
        <v>10.367838541666666</v>
      </c>
      <c r="H69" s="16">
        <f>AH69*(AD69+AG69)</f>
        <v>3.046875</v>
      </c>
      <c r="I69" s="8">
        <f>BD69</f>
        <v>7.776465782752403</v>
      </c>
      <c r="J69" s="11">
        <f>BN69</f>
        <v>2.294333167109929</v>
      </c>
      <c r="K69" s="11">
        <f>BI69</f>
        <v>1.5975844106685084</v>
      </c>
      <c r="L69" s="11">
        <f>AM69</f>
        <v>1.6105769230769231</v>
      </c>
      <c r="M69" s="11">
        <f>AO69</f>
        <v>3.3894230769230766</v>
      </c>
      <c r="N69" s="8">
        <f>BE69</f>
        <v>3.1841806265024024</v>
      </c>
      <c r="O69" s="11">
        <f>BO69</f>
        <v>1.2063926599499084</v>
      </c>
      <c r="P69" s="11">
        <f>BJ69</f>
        <v>1.0222839188549855</v>
      </c>
      <c r="Q69" s="11">
        <f>AT69</f>
        <v>0.8605769230769231</v>
      </c>
      <c r="R69" s="11">
        <f>AV69</f>
        <v>2.6394230769230766</v>
      </c>
      <c r="S69" s="8">
        <f>BF69</f>
        <v>1.766909283625811</v>
      </c>
      <c r="T69" s="11">
        <f>BU69</f>
        <v>0.9631510478524681</v>
      </c>
      <c r="U69" s="11">
        <f>BK69</f>
        <v>0.7615173589349362</v>
      </c>
      <c r="V69" s="11">
        <f>BT69</f>
        <v>1.8345090186689592</v>
      </c>
      <c r="W69" s="8">
        <f>BG69</f>
        <v>9.193737125628996</v>
      </c>
      <c r="X69" s="11">
        <f>BZ69</f>
        <v>2.6844191936882327</v>
      </c>
      <c r="Y69" s="11">
        <f>BL69</f>
        <v>1.737075609178055</v>
      </c>
      <c r="Z69" s="11">
        <f>BY69</f>
        <v>3.4248515087531266</v>
      </c>
      <c r="AA69" s="11">
        <f>BA69</f>
        <v>25.90258928155221</v>
      </c>
      <c r="AB69" s="11">
        <f>BB69</f>
        <v>0.4856297584652044</v>
      </c>
      <c r="AD69" s="8">
        <f>AE69-AH69</f>
        <v>3.125</v>
      </c>
      <c r="AE69" s="11">
        <f>E69</f>
        <v>3.5</v>
      </c>
      <c r="AF69" s="11">
        <f>AG69-AH69</f>
        <v>4.625</v>
      </c>
      <c r="AG69" s="11">
        <f>D69</f>
        <v>5</v>
      </c>
      <c r="AH69" s="11">
        <f>F69</f>
        <v>0.375</v>
      </c>
      <c r="AI69" s="8">
        <f>AG69*AH69</f>
        <v>1.875</v>
      </c>
      <c r="AJ69" s="11">
        <f>AG69/2</f>
        <v>2.5</v>
      </c>
      <c r="AK69" s="11">
        <f>AD69*AH69</f>
        <v>1.171875</v>
      </c>
      <c r="AL69" s="11">
        <f>AH69/2</f>
        <v>0.1875</v>
      </c>
      <c r="AM69" s="11">
        <f>(AI69*AJ69+AK69*AL69)/(AI69+AK69)</f>
        <v>1.6105769230769231</v>
      </c>
      <c r="AN69" s="11"/>
      <c r="AO69" s="11">
        <f>AG69-AM69</f>
        <v>3.3894230769230766</v>
      </c>
      <c r="AP69" s="8">
        <f>AE69*AH69</f>
        <v>1.3125</v>
      </c>
      <c r="AQ69" s="11">
        <f>AE69/2</f>
        <v>1.75</v>
      </c>
      <c r="AR69" s="11">
        <f>AF69*AH69</f>
        <v>1.734375</v>
      </c>
      <c r="AS69" s="11">
        <f>AH69/2</f>
        <v>0.1875</v>
      </c>
      <c r="AT69" s="11">
        <f>(AP69*AQ69+AR69*AS69)/(AP69+AR69)</f>
        <v>0.8605769230769231</v>
      </c>
      <c r="AU69" s="11"/>
      <c r="AV69" s="11">
        <f>AE69-AT69</f>
        <v>2.6394230769230766</v>
      </c>
      <c r="AX69" s="11">
        <f>-(AD69*AE69*AF69*AG69*AH69)/(4*(AE69+AF69))</f>
        <v>-2.9184194711538463</v>
      </c>
      <c r="AY69" s="11">
        <f>IF(AE69=AG69,"N/A",(2*AX69)/(BE69-BD69))</f>
        <v>1.2710096920623235</v>
      </c>
      <c r="AZ69" s="11">
        <f>IF(AE69=AG69,PI()/4,(1/2)*ATAN(AY69))</f>
        <v>0.45208546775487857</v>
      </c>
      <c r="BA69" s="11">
        <f>IF(AE69=AG69,45,(1/2)*ATAN(AY69)*(180/PI()))</f>
        <v>25.90258928155221</v>
      </c>
      <c r="BB69" s="11">
        <f>IF(AE69=AG69,1,TAN(BA69/(180/PI())))</f>
        <v>0.4856297584652044</v>
      </c>
      <c r="BD69" s="11">
        <f>(1/3)*(AH69*(AG69-AM69)^3+AE69*AM69^3-AD69*(AM69-AH69)^3)</f>
        <v>7.776465782752403</v>
      </c>
      <c r="BE69" s="11">
        <f>(1/3)*(AH69*(AE69-AT69)^3+AG69*AT69^3-AF69*(AT69-AH69)^3)</f>
        <v>3.1841806265024024</v>
      </c>
      <c r="BF69" s="11">
        <f>BD69*(SIN(AZ69))^2+BE69*(COS(AZ69))^2+AX69*SIN(2*AZ69)</f>
        <v>1.766909283625811</v>
      </c>
      <c r="BG69" s="11">
        <f>BD69*COS(AZ69)^2+BE69*SIN(AZ69)^2-AX69*SIN(2*AZ69)</f>
        <v>9.193737125628996</v>
      </c>
      <c r="BH69" s="11"/>
      <c r="BI69" s="8">
        <f>SQRT(BD69/H69)</f>
        <v>1.5975844106685084</v>
      </c>
      <c r="BJ69" s="11">
        <f>SQRT(BE69/H69)</f>
        <v>1.0222839188549855</v>
      </c>
      <c r="BK69" s="11">
        <f>SQRT(BF69/H69)</f>
        <v>0.7615173589349362</v>
      </c>
      <c r="BL69" s="11">
        <f>SQRT(BG69/H69)</f>
        <v>1.737075609178055</v>
      </c>
      <c r="BM69" s="11"/>
      <c r="BN69" s="8">
        <f>BD69/(AG69-AM69)</f>
        <v>2.294333167109929</v>
      </c>
      <c r="BO69" s="11">
        <f>BE69/(AE69-AT69)</f>
        <v>1.2063926599499084</v>
      </c>
      <c r="BP69" s="11"/>
      <c r="BQ69" s="8">
        <f>DF69</f>
        <v>1.043848935217688</v>
      </c>
      <c r="BR69" s="11">
        <f>DG69</f>
        <v>1.4776900305326492</v>
      </c>
      <c r="BS69" s="11">
        <f>DH69</f>
        <v>1.8345090186689592</v>
      </c>
      <c r="BT69" s="11">
        <f>LARGE(BQ69:BS69,1)</f>
        <v>1.8345090186689592</v>
      </c>
      <c r="BU69" s="11">
        <f>BF69/BT69</f>
        <v>0.9631510478524681</v>
      </c>
      <c r="BV69" s="11"/>
      <c r="BW69" s="8">
        <f>DI69</f>
        <v>3.4248515087531266</v>
      </c>
      <c r="BX69" s="11">
        <f>DJ69</f>
        <v>2.601787223783201</v>
      </c>
      <c r="BY69" s="11">
        <f>LARGE(BW69:BX69,1)</f>
        <v>3.4248515087531266</v>
      </c>
      <c r="BZ69" s="11">
        <f>BG69/BY69</f>
        <v>2.6844191936882327</v>
      </c>
      <c r="CA69" s="11"/>
      <c r="CC69" s="11"/>
      <c r="CD69" s="11">
        <f>AZ69</f>
        <v>0.45208546775487857</v>
      </c>
      <c r="CE69" s="11">
        <f>CD69*(180/PI())</f>
        <v>25.90258928155221</v>
      </c>
      <c r="CF69" s="11">
        <f>(PI()/2)-CD69</f>
        <v>1.1187108590400179</v>
      </c>
      <c r="CG69" s="11">
        <f>CF69*(180/PI())</f>
        <v>64.09741071844778</v>
      </c>
      <c r="CH69" s="2" t="s">
        <v>13</v>
      </c>
      <c r="CI69" s="11">
        <f>CD69-(CK69+CN69)</f>
        <v>0.14229419517105157</v>
      </c>
      <c r="CJ69" s="11">
        <f>CI69*(180/PI())</f>
        <v>8.152856832512075</v>
      </c>
      <c r="CK69" s="11">
        <f>ACOS((DD69^2+DC69^2-AH69^2)/(2*DD69*DC69))</f>
        <v>0.10635234080383515</v>
      </c>
      <c r="CL69" s="11">
        <f>CK69*(180/PI())</f>
        <v>6.093540269396727</v>
      </c>
      <c r="CM69" s="2" t="s">
        <v>13</v>
      </c>
      <c r="CN69" s="11">
        <f>ACOS((AT69^2+DD69^2-(AG69-AM69)^2)/(2*AT69*DD69))-CF69</f>
        <v>0.20343893177999184</v>
      </c>
      <c r="CO69" s="11">
        <f>CN69*(180/PI())</f>
        <v>11.656192179643408</v>
      </c>
      <c r="CP69" s="11">
        <f>ATAN(AT69/AM69)</f>
        <v>0.4907316795138535</v>
      </c>
      <c r="CQ69" s="11">
        <f>CP69*(180/PI())</f>
        <v>28.116854109510328</v>
      </c>
      <c r="CR69" s="11">
        <f>ACOS((DB69^2+DA69^2-AH69^2)/(2*DB69*DA69))</f>
        <v>0.11006293511519871</v>
      </c>
      <c r="CS69" s="11">
        <f>CR69*(180/PI())</f>
        <v>6.306141662923111</v>
      </c>
      <c r="CT69" s="2" t="s">
        <v>13</v>
      </c>
      <c r="CU69" s="11">
        <f>ACOS((DA69^2+AM69^2-(AE69-AT69)^2)/(2*DA69*AM69))-CD69</f>
        <v>0.5708248308564466</v>
      </c>
      <c r="CV69" s="11">
        <f>CU69*(180/PI())</f>
        <v>32.705853649343474</v>
      </c>
      <c r="CW69" s="2" t="s">
        <v>13</v>
      </c>
      <c r="CX69" s="11">
        <f>((PI()/2)-CD69)-(CU69+CR69)</f>
        <v>0.4378230930683725</v>
      </c>
      <c r="CY69" s="11">
        <f>CX69*(180/PI())</f>
        <v>25.085415406181195</v>
      </c>
      <c r="DA69" s="11">
        <f>SQRT(AM69^2+(AE69-AT69)^2)</f>
        <v>3.0920077949678606</v>
      </c>
      <c r="DB69" s="11">
        <f>SQRT((AM69-AH69)^2+(AE69-AT69)^2)</f>
        <v>2.9143102977950575</v>
      </c>
      <c r="DC69" s="11">
        <f>SQRT((AG69-AM69)^2+(AT69-AH69)^2)</f>
        <v>3.4240288758425432</v>
      </c>
      <c r="DD69" s="11">
        <f>SQRT((AG69-AM69)^2+AT69^2)</f>
        <v>3.4969674626612184</v>
      </c>
      <c r="DE69" s="11">
        <f>SQRT(AM69^2+AT69^2)</f>
        <v>1.8260752081117781</v>
      </c>
      <c r="DF69" s="11">
        <f>DC69*SIN(CK69+CN69)</f>
        <v>1.043848935217688</v>
      </c>
      <c r="DG69" s="11">
        <f>DE69*SIN(CP69+CD69)</f>
        <v>1.4776900305326492</v>
      </c>
      <c r="DH69" s="11">
        <f>DB69*SIN(CU69+CR69)</f>
        <v>1.8345090186689592</v>
      </c>
      <c r="DI69" s="11">
        <f>DD69*SIN(CF69+CI69+CK69)</f>
        <v>3.4248515087531266</v>
      </c>
      <c r="DJ69" s="11">
        <f>DA69*SIN(CR69+CX69+CD69)</f>
        <v>2.601787223783201</v>
      </c>
      <c r="DK69" s="11"/>
      <c r="DL69" s="11"/>
      <c r="DM69" s="11"/>
      <c r="DN69" s="11"/>
      <c r="DO69" s="11"/>
      <c r="DP69" s="11"/>
      <c r="DQ69" s="11"/>
      <c r="DR69" s="11"/>
    </row>
    <row r="70" spans="1:122" ht="15">
      <c r="A70" s="1">
        <v>70</v>
      </c>
      <c r="B70" s="14" t="s">
        <v>109</v>
      </c>
      <c r="C70" s="15" t="s">
        <v>179</v>
      </c>
      <c r="D70" s="12">
        <v>5</v>
      </c>
      <c r="E70" s="12">
        <v>3.5</v>
      </c>
      <c r="F70" s="12">
        <v>0.3125</v>
      </c>
      <c r="G70" s="8">
        <f>H70*490/144</f>
        <v>8.70632595486111</v>
      </c>
      <c r="H70" s="16">
        <f>AH70*(AD70+AG70)</f>
        <v>2.55859375</v>
      </c>
      <c r="I70" s="8">
        <f>BD70</f>
        <v>6.604814650751555</v>
      </c>
      <c r="J70" s="11">
        <f>BN70</f>
        <v>1.935503880877352</v>
      </c>
      <c r="K70" s="11">
        <f>BI70</f>
        <v>1.6066809706231167</v>
      </c>
      <c r="L70" s="11">
        <f>AM70</f>
        <v>1.5875477099236641</v>
      </c>
      <c r="M70" s="11">
        <f>AO70</f>
        <v>3.412452290076336</v>
      </c>
      <c r="N70" s="8">
        <f>BE70</f>
        <v>2.719011428095306</v>
      </c>
      <c r="O70" s="11">
        <f>BO70</f>
        <v>1.021243249401982</v>
      </c>
      <c r="P70" s="11">
        <f>BJ70</f>
        <v>1.0308722502445549</v>
      </c>
      <c r="Q70" s="11">
        <f>AT70</f>
        <v>0.8375477099236641</v>
      </c>
      <c r="R70" s="11">
        <f>AV70</f>
        <v>2.662452290076336</v>
      </c>
      <c r="S70" s="8">
        <f>BF70</f>
        <v>1.4996629769587095</v>
      </c>
      <c r="T70" s="11">
        <f>BU70</f>
        <v>0.8185002803215005</v>
      </c>
      <c r="U70" s="11">
        <f>BK70</f>
        <v>0.7655898510313356</v>
      </c>
      <c r="V70" s="11">
        <f>BT70</f>
        <v>1.8322082631048748</v>
      </c>
      <c r="W70" s="8">
        <f>BG70</f>
        <v>7.824163101888151</v>
      </c>
      <c r="X70" s="11">
        <f>BZ70</f>
        <v>2.2786687895714914</v>
      </c>
      <c r="Y70" s="11">
        <f>BL70</f>
        <v>1.748711959610424</v>
      </c>
      <c r="Z70" s="11">
        <f>BY70</f>
        <v>3.433655271751671</v>
      </c>
      <c r="AA70" s="11">
        <f>BA70</f>
        <v>26.045657707444363</v>
      </c>
      <c r="AB70" s="11">
        <f>BB70</f>
        <v>0.48871941327138746</v>
      </c>
      <c r="AD70" s="8">
        <f>AE70-AH70</f>
        <v>3.1875</v>
      </c>
      <c r="AE70" s="11">
        <f>E70</f>
        <v>3.5</v>
      </c>
      <c r="AF70" s="11">
        <f>AG70-AH70</f>
        <v>4.6875</v>
      </c>
      <c r="AG70" s="11">
        <f>D70</f>
        <v>5</v>
      </c>
      <c r="AH70" s="11">
        <f>F70</f>
        <v>0.3125</v>
      </c>
      <c r="AI70" s="8">
        <f>AG70*AH70</f>
        <v>1.5625</v>
      </c>
      <c r="AJ70" s="11">
        <f>AG70/2</f>
        <v>2.5</v>
      </c>
      <c r="AK70" s="11">
        <f>AD70*AH70</f>
        <v>0.99609375</v>
      </c>
      <c r="AL70" s="11">
        <f>AH70/2</f>
        <v>0.15625</v>
      </c>
      <c r="AM70" s="11">
        <f>(AI70*AJ70+AK70*AL70)/(AI70+AK70)</f>
        <v>1.5875477099236641</v>
      </c>
      <c r="AN70" s="11"/>
      <c r="AO70" s="11">
        <f>AG70-AM70</f>
        <v>3.412452290076336</v>
      </c>
      <c r="AP70" s="8">
        <f>AE70*AH70</f>
        <v>1.09375</v>
      </c>
      <c r="AQ70" s="11">
        <f>AE70/2</f>
        <v>1.75</v>
      </c>
      <c r="AR70" s="11">
        <f>AF70*AH70</f>
        <v>1.46484375</v>
      </c>
      <c r="AS70" s="11">
        <f>AH70/2</f>
        <v>0.15625</v>
      </c>
      <c r="AT70" s="11">
        <f>(AP70*AQ70+AR70*AS70)/(AP70+AR70)</f>
        <v>0.8375477099236641</v>
      </c>
      <c r="AU70" s="11"/>
      <c r="AV70" s="11">
        <f>AE70-AT70</f>
        <v>2.662452290076336</v>
      </c>
      <c r="AX70" s="11">
        <f>-(AD70*AE70*AF70*AG70*AH70)/(4*(AE70+AF70))</f>
        <v>-2.494986730677481</v>
      </c>
      <c r="AY70" s="11">
        <f>IF(AE70=AG70,"N/A",(2*AX70)/(BE70-BD70))</f>
        <v>1.2841549546978672</v>
      </c>
      <c r="AZ70" s="11">
        <f>IF(AE70=AG70,PI()/4,(1/2)*ATAN(AY70))</f>
        <v>0.45458248284234215</v>
      </c>
      <c r="BA70" s="11">
        <f>IF(AE70=AG70,45,(1/2)*ATAN(AY70)*(180/PI()))</f>
        <v>26.045657707444363</v>
      </c>
      <c r="BB70" s="11">
        <f>IF(AE70=AG70,1,TAN(BA70/(180/PI())))</f>
        <v>0.48871941327138746</v>
      </c>
      <c r="BD70" s="11">
        <f>(1/3)*(AH70*(AG70-AM70)^3+AE70*AM70^3-AD70*(AM70-AH70)^3)</f>
        <v>6.604814650751555</v>
      </c>
      <c r="BE70" s="11">
        <f>(1/3)*(AH70*(AE70-AT70)^3+AG70*AT70^3-AF70*(AT70-AH70)^3)</f>
        <v>2.719011428095306</v>
      </c>
      <c r="BF70" s="11">
        <f>BD70*(SIN(AZ70))^2+BE70*(COS(AZ70))^2+AX70*SIN(2*AZ70)</f>
        <v>1.4996629769587095</v>
      </c>
      <c r="BG70" s="11">
        <f>BD70*COS(AZ70)^2+BE70*SIN(AZ70)^2-AX70*SIN(2*AZ70)</f>
        <v>7.824163101888151</v>
      </c>
      <c r="BH70" s="11"/>
      <c r="BI70" s="8">
        <f>SQRT(BD70/H70)</f>
        <v>1.6066809706231167</v>
      </c>
      <c r="BJ70" s="11">
        <f>SQRT(BE70/H70)</f>
        <v>1.0308722502445549</v>
      </c>
      <c r="BK70" s="11">
        <f>SQRT(BF70/H70)</f>
        <v>0.7655898510313356</v>
      </c>
      <c r="BL70" s="11">
        <f>SQRT(BG70/H70)</f>
        <v>1.748711959610424</v>
      </c>
      <c r="BM70" s="11"/>
      <c r="BN70" s="8">
        <f>BD70/(AG70-AM70)</f>
        <v>1.935503880877352</v>
      </c>
      <c r="BO70" s="11">
        <f>BE70/(AE70-AT70)</f>
        <v>1.021243249401982</v>
      </c>
      <c r="BP70" s="11"/>
      <c r="BQ70" s="8">
        <f>DF70</f>
        <v>1.0266380524399379</v>
      </c>
      <c r="BR70" s="11">
        <f>DG70</f>
        <v>1.4495620134616212</v>
      </c>
      <c r="BS70" s="11">
        <f>DH70</f>
        <v>1.8322082631048748</v>
      </c>
      <c r="BT70" s="11">
        <f>LARGE(BQ70:BS70,1)</f>
        <v>1.8322082631048748</v>
      </c>
      <c r="BU70" s="11">
        <f>BF70/BT70</f>
        <v>0.8185002803215005</v>
      </c>
      <c r="BV70" s="11"/>
      <c r="BW70" s="8">
        <f>DI70</f>
        <v>3.433655271751671</v>
      </c>
      <c r="BX70" s="11">
        <f>DJ70</f>
        <v>2.5953722193580115</v>
      </c>
      <c r="BY70" s="11">
        <f>LARGE(BW70:BX70,1)</f>
        <v>3.433655271751671</v>
      </c>
      <c r="BZ70" s="11">
        <f>BG70/BY70</f>
        <v>2.2786687895714914</v>
      </c>
      <c r="CA70" s="11"/>
      <c r="CC70" s="11"/>
      <c r="CD70" s="11">
        <f>AZ70</f>
        <v>0.45458248284234215</v>
      </c>
      <c r="CE70" s="11">
        <f>CD70*(180/PI())</f>
        <v>26.045657707444363</v>
      </c>
      <c r="CF70" s="11">
        <f>(PI()/2)-CD70</f>
        <v>1.1162138439525544</v>
      </c>
      <c r="CG70" s="11">
        <f>CF70*(180/PI())</f>
        <v>63.95434229255564</v>
      </c>
      <c r="CH70" s="2" t="s">
        <v>13</v>
      </c>
      <c r="CI70" s="11">
        <f>CD70-(CK70+CN70)</f>
        <v>0.15266508742912976</v>
      </c>
      <c r="CJ70" s="11">
        <f>CI70*(180/PI())</f>
        <v>8.747065188684855</v>
      </c>
      <c r="CK70" s="11">
        <f>ACOS((DD70^2+DC70^2-AH70^2)/(2*DD70*DC70))</f>
        <v>0.0880159617418832</v>
      </c>
      <c r="CL70" s="11">
        <f>CK70*(180/PI())</f>
        <v>5.042943137594829</v>
      </c>
      <c r="CM70" s="2" t="s">
        <v>13</v>
      </c>
      <c r="CN70" s="11">
        <f>ACOS((AT70^2+DD70^2-(AG70-AM70)^2)/(2*AT70*DD70))-CF70</f>
        <v>0.2139014336713292</v>
      </c>
      <c r="CO70" s="11">
        <f>CN70*(180/PI())</f>
        <v>12.25564938116468</v>
      </c>
      <c r="CP70" s="11">
        <f>ATAN(AT70/AM70)</f>
        <v>0.48546211367174924</v>
      </c>
      <c r="CQ70" s="11">
        <f>CP70*(180/PI())</f>
        <v>27.814930226891452</v>
      </c>
      <c r="CR70" s="11">
        <f>ACOS((DB70^2+DA70^2-AH70^2)/(2*DB70*DA70))</f>
        <v>0.09104899535336597</v>
      </c>
      <c r="CS70" s="11">
        <f>CR70*(180/PI())</f>
        <v>5.216723162654113</v>
      </c>
      <c r="CT70" s="2" t="s">
        <v>13</v>
      </c>
      <c r="CU70" s="11">
        <f>ACOS((DA70^2+AM70^2-(AE70-AT70)^2)/(2*DA70*AM70))-CD70</f>
        <v>0.5785394865817584</v>
      </c>
      <c r="CV70" s="11">
        <f>CU70*(180/PI())</f>
        <v>33.147870862800275</v>
      </c>
      <c r="CW70" s="2" t="s">
        <v>13</v>
      </c>
      <c r="CX70" s="11">
        <f>((PI()/2)-CD70)-(CU70+CR70)</f>
        <v>0.4466253620174301</v>
      </c>
      <c r="CY70" s="11">
        <f>CX70*(180/PI())</f>
        <v>25.589748267101246</v>
      </c>
      <c r="DA70" s="11">
        <f>SQRT(AM70^2+(AE70-AT70)^2)</f>
        <v>3.099832241947392</v>
      </c>
      <c r="DB70" s="11">
        <f>SQRT((AM70-AH70)^2+(AE70-AT70)^2)</f>
        <v>2.9520160669471815</v>
      </c>
      <c r="DC70" s="11">
        <f>SQRT((AG70-AM70)^2+(AT70-AH70)^2)</f>
        <v>3.4526085398931796</v>
      </c>
      <c r="DD70" s="11">
        <f>SQRT((AG70-AM70)^2+AT70^2)</f>
        <v>3.5137326020125097</v>
      </c>
      <c r="DE70" s="11">
        <f>SQRT(AM70^2+AT70^2)</f>
        <v>1.7949356249409738</v>
      </c>
      <c r="DF70" s="11">
        <f>DC70*SIN(CK70+CN70)</f>
        <v>1.0266380524399379</v>
      </c>
      <c r="DG70" s="11">
        <f>DE70*SIN(CP70+CD70)</f>
        <v>1.4495620134616212</v>
      </c>
      <c r="DH70" s="11">
        <f>DB70*SIN(CU70+CR70)</f>
        <v>1.8322082631048748</v>
      </c>
      <c r="DI70" s="11">
        <f>DD70*SIN(CF70+CI70+CK70)</f>
        <v>3.433655271751671</v>
      </c>
      <c r="DJ70" s="11">
        <f>DA70*SIN(CR70+CX70+CD70)</f>
        <v>2.5953722193580115</v>
      </c>
      <c r="DK70" s="11"/>
      <c r="DL70" s="11"/>
      <c r="DM70" s="11"/>
      <c r="DN70" s="11"/>
      <c r="DO70" s="11"/>
      <c r="DP70" s="11"/>
      <c r="DQ70" s="11"/>
      <c r="DR70" s="11"/>
    </row>
    <row r="71" spans="1:122" ht="15">
      <c r="A71" s="5">
        <v>71</v>
      </c>
      <c r="B71" s="14" t="s">
        <v>109</v>
      </c>
      <c r="C71" s="15" t="s">
        <v>180</v>
      </c>
      <c r="D71" s="12">
        <v>5</v>
      </c>
      <c r="E71" s="12">
        <v>3.5</v>
      </c>
      <c r="F71" s="12">
        <v>0.25</v>
      </c>
      <c r="G71" s="8">
        <f>H71*490/144</f>
        <v>7.018229166666667</v>
      </c>
      <c r="H71" s="16">
        <f>AH71*(AD71+AG71)</f>
        <v>2.0625</v>
      </c>
      <c r="I71" s="8">
        <f>BD71</f>
        <v>5.385978929924243</v>
      </c>
      <c r="J71" s="11">
        <f>BN71</f>
        <v>1.5676939773980156</v>
      </c>
      <c r="K71" s="11">
        <f>BI71</f>
        <v>1.615977637097628</v>
      </c>
      <c r="L71" s="11">
        <f>AM71</f>
        <v>1.5643939393939394</v>
      </c>
      <c r="M71" s="11">
        <f>AO71</f>
        <v>3.4356060606060606</v>
      </c>
      <c r="N71" s="8">
        <f>BE71</f>
        <v>2.229728929924242</v>
      </c>
      <c r="O71" s="11">
        <f>BO71</f>
        <v>0.8302516748942171</v>
      </c>
      <c r="P71" s="11">
        <f>BJ71</f>
        <v>1.0397503033404714</v>
      </c>
      <c r="Q71" s="11">
        <f>AT71</f>
        <v>0.8143939393939394</v>
      </c>
      <c r="R71" s="11">
        <f>AV71</f>
        <v>2.6856060606060606</v>
      </c>
      <c r="S71" s="8">
        <f>BF71</f>
        <v>1.223437811533527</v>
      </c>
      <c r="T71" s="11">
        <f>BU71</f>
        <v>0.6685104204311759</v>
      </c>
      <c r="U71" s="11">
        <f>BK71</f>
        <v>0.7701830751375784</v>
      </c>
      <c r="V71" s="11">
        <f>BT71</f>
        <v>1.830095349515171</v>
      </c>
      <c r="W71" s="8">
        <f>BG71</f>
        <v>6.392270048314959</v>
      </c>
      <c r="X71" s="11">
        <f>BZ71</f>
        <v>1.8569079555596055</v>
      </c>
      <c r="Y71" s="11">
        <f>BL71</f>
        <v>1.760477903203519</v>
      </c>
      <c r="Z71" s="11">
        <f>BY71</f>
        <v>3.442426981464764</v>
      </c>
      <c r="AA71" s="11">
        <f>BA71</f>
        <v>26.182423199254703</v>
      </c>
      <c r="AB71" s="11">
        <f>BB71</f>
        <v>0.49168000972612863</v>
      </c>
      <c r="AD71" s="8">
        <f>AE71-AH71</f>
        <v>3.25</v>
      </c>
      <c r="AE71" s="11">
        <f>E71</f>
        <v>3.5</v>
      </c>
      <c r="AF71" s="11">
        <f>AG71-AH71</f>
        <v>4.75</v>
      </c>
      <c r="AG71" s="11">
        <f>D71</f>
        <v>5</v>
      </c>
      <c r="AH71" s="11">
        <f>F71</f>
        <v>0.25</v>
      </c>
      <c r="AI71" s="8">
        <f>AG71*AH71</f>
        <v>1.25</v>
      </c>
      <c r="AJ71" s="11">
        <f>AG71/2</f>
        <v>2.5</v>
      </c>
      <c r="AK71" s="11">
        <f>AD71*AH71</f>
        <v>0.8125</v>
      </c>
      <c r="AL71" s="11">
        <f>AH71/2</f>
        <v>0.125</v>
      </c>
      <c r="AM71" s="11">
        <f>(AI71*AJ71+AK71*AL71)/(AI71+AK71)</f>
        <v>1.5643939393939394</v>
      </c>
      <c r="AN71" s="11"/>
      <c r="AO71" s="11">
        <f>AG71-AM71</f>
        <v>3.4356060606060606</v>
      </c>
      <c r="AP71" s="8">
        <f>AE71*AH71</f>
        <v>0.875</v>
      </c>
      <c r="AQ71" s="11">
        <f>AE71/2</f>
        <v>1.75</v>
      </c>
      <c r="AR71" s="11">
        <f>AF71*AH71</f>
        <v>1.1875</v>
      </c>
      <c r="AS71" s="11">
        <f>AH71/2</f>
        <v>0.125</v>
      </c>
      <c r="AT71" s="11">
        <f>(AP71*AQ71+AR71*AS71)/(AP71+AR71)</f>
        <v>0.8143939393939394</v>
      </c>
      <c r="AU71" s="11"/>
      <c r="AV71" s="11">
        <f>AE71-AT71</f>
        <v>2.6856060606060606</v>
      </c>
      <c r="AX71" s="11">
        <f>-(AD71*AE71*AF71*AG71*AH71)/(4*(AE71+AF71))</f>
        <v>-2.046638257575758</v>
      </c>
      <c r="AY71" s="11">
        <f>IF(AE71=AG71,"N/A",(2*AX71)/(BE71-BD71))</f>
        <v>1.2968796879687967</v>
      </c>
      <c r="AZ71" s="11">
        <f>IF(AE71=AG71,PI()/4,(1/2)*ATAN(AY71))</f>
        <v>0.4569694909775419</v>
      </c>
      <c r="BA71" s="11">
        <f>IF(AE71=AG71,45,(1/2)*ATAN(AY71)*(180/PI()))</f>
        <v>26.182423199254703</v>
      </c>
      <c r="BB71" s="11">
        <f>IF(AE71=AG71,1,TAN(BA71/(180/PI())))</f>
        <v>0.49168000972612863</v>
      </c>
      <c r="BD71" s="11">
        <f>(1/3)*(AH71*(AG71-AM71)^3+AE71*AM71^3-AD71*(AM71-AH71)^3)</f>
        <v>5.385978929924243</v>
      </c>
      <c r="BE71" s="11">
        <f>(1/3)*(AH71*(AE71-AT71)^3+AG71*AT71^3-AF71*(AT71-AH71)^3)</f>
        <v>2.229728929924242</v>
      </c>
      <c r="BF71" s="11">
        <f>BD71*(SIN(AZ71))^2+BE71*(COS(AZ71))^2+AX71*SIN(2*AZ71)</f>
        <v>1.223437811533527</v>
      </c>
      <c r="BG71" s="11">
        <f>BD71*COS(AZ71)^2+BE71*SIN(AZ71)^2-AX71*SIN(2*AZ71)</f>
        <v>6.392270048314959</v>
      </c>
      <c r="BH71" s="11"/>
      <c r="BI71" s="8">
        <f>SQRT(BD71/H71)</f>
        <v>1.615977637097628</v>
      </c>
      <c r="BJ71" s="11">
        <f>SQRT(BE71/H71)</f>
        <v>1.0397503033404714</v>
      </c>
      <c r="BK71" s="11">
        <f>SQRT(BF71/H71)</f>
        <v>0.7701830751375784</v>
      </c>
      <c r="BL71" s="11">
        <f>SQRT(BG71/H71)</f>
        <v>1.760477903203519</v>
      </c>
      <c r="BM71" s="11"/>
      <c r="BN71" s="8">
        <f>BD71/(AG71-AM71)</f>
        <v>1.5676939773980156</v>
      </c>
      <c r="BO71" s="11">
        <f>BE71/(AE71-AT71)</f>
        <v>0.8302516748942171</v>
      </c>
      <c r="BP71" s="11"/>
      <c r="BQ71" s="8">
        <f>DF71</f>
        <v>1.0094108408481388</v>
      </c>
      <c r="BR71" s="11">
        <f>DG71</f>
        <v>1.4210904882329287</v>
      </c>
      <c r="BS71" s="11">
        <f>DH71</f>
        <v>1.830095349515171</v>
      </c>
      <c r="BT71" s="11">
        <f>LARGE(BQ71:BS71,1)</f>
        <v>1.830095349515171</v>
      </c>
      <c r="BU71" s="11">
        <f>BF71/BT71</f>
        <v>0.6685104204311759</v>
      </c>
      <c r="BV71" s="11"/>
      <c r="BW71" s="8">
        <f>DI71</f>
        <v>3.442426981464764</v>
      </c>
      <c r="BX71" s="11">
        <f>DJ71</f>
        <v>2.5888488869547115</v>
      </c>
      <c r="BY71" s="11">
        <f>LARGE(BW71:BX71,1)</f>
        <v>3.442426981464764</v>
      </c>
      <c r="BZ71" s="11">
        <f>BG71/BY71</f>
        <v>1.8569079555596055</v>
      </c>
      <c r="CA71" s="11"/>
      <c r="CC71" s="11"/>
      <c r="CD71" s="11">
        <f>AZ71</f>
        <v>0.4569694909775419</v>
      </c>
      <c r="CE71" s="11">
        <f>CD71*(180/PI())</f>
        <v>26.182423199254703</v>
      </c>
      <c r="CF71" s="11">
        <f>(PI()/2)-CD71</f>
        <v>1.1138268358173546</v>
      </c>
      <c r="CG71" s="11">
        <f>CF71*(180/PI())</f>
        <v>63.81757680074529</v>
      </c>
      <c r="CH71" s="2" t="s">
        <v>13</v>
      </c>
      <c r="CI71" s="11">
        <f>CD71-(CK71+CN71)</f>
        <v>0.1628235161604017</v>
      </c>
      <c r="CJ71" s="11">
        <f>CI71*(180/PI())</f>
        <v>9.329100281471172</v>
      </c>
      <c r="CK71" s="11">
        <f>ACOS((DD71^2+DC71^2-AH71^2)/(2*DD71*DC71))</f>
        <v>0.0699257280514114</v>
      </c>
      <c r="CL71" s="11">
        <f>CK71*(180/PI())</f>
        <v>4.006449096725423</v>
      </c>
      <c r="CM71" s="2" t="s">
        <v>13</v>
      </c>
      <c r="CN71" s="11">
        <f>ACOS((AT71^2+DD71^2-(AG71-AM71)^2)/(2*AT71*DD71))-CF71</f>
        <v>0.22422024676572883</v>
      </c>
      <c r="CO71" s="11">
        <f>CN71*(180/PI())</f>
        <v>12.846873821058109</v>
      </c>
      <c r="CP71" s="11">
        <f>ATAN(AT71/AM71)</f>
        <v>0.47997660903388595</v>
      </c>
      <c r="CQ71" s="11">
        <f>CP71*(180/PI())</f>
        <v>27.500633962642446</v>
      </c>
      <c r="CR71" s="11">
        <f>ACOS((DB71^2+DA71^2-AH71^2)/(2*DB71*DA71))</f>
        <v>0.07231112951983243</v>
      </c>
      <c r="CS71" s="11">
        <f>CR71*(180/PI())</f>
        <v>4.143122533310257</v>
      </c>
      <c r="CT71" s="2" t="s">
        <v>13</v>
      </c>
      <c r="CU71" s="11">
        <f>ACOS((DA71^2+AM71^2-(AE71-AT71)^2)/(2*DA71*AM71))-CD71</f>
        <v>0.5863664762689744</v>
      </c>
      <c r="CV71" s="11">
        <f>CU71*(180/PI())</f>
        <v>33.59632433817018</v>
      </c>
      <c r="CW71" s="2" t="s">
        <v>13</v>
      </c>
      <c r="CX71" s="11">
        <f>((PI()/2)-CD71)-(CU71+CR71)</f>
        <v>0.4551492300285478</v>
      </c>
      <c r="CY71" s="11">
        <f>CX71*(180/PI())</f>
        <v>26.07812992926486</v>
      </c>
      <c r="DA71" s="11">
        <f>SQRT(AM71^2+(AE71-AT71)^2)</f>
        <v>3.108023215868326</v>
      </c>
      <c r="DB71" s="11">
        <f>SQRT((AM71-AH71)^2+(AE71-AT71)^2)</f>
        <v>2.990001896434101</v>
      </c>
      <c r="DC71" s="11">
        <f>SQRT((AG71-AM71)^2+(AT71-AH71)^2)</f>
        <v>3.4816561465052382</v>
      </c>
      <c r="DD71" s="11">
        <f>SQRT((AG71-AM71)^2+AT71^2)</f>
        <v>3.5308110247073086</v>
      </c>
      <c r="DE71" s="11">
        <f>SQRT(AM71^2+AT71^2)</f>
        <v>1.7636796438509088</v>
      </c>
      <c r="DF71" s="11">
        <f>DC71*SIN(CK71+CN71)</f>
        <v>1.0094108408481388</v>
      </c>
      <c r="DG71" s="11">
        <f>DE71*SIN(CP71+CD71)</f>
        <v>1.4210904882329287</v>
      </c>
      <c r="DH71" s="11">
        <f>DB71*SIN(CU71+CR71)</f>
        <v>1.830095349515171</v>
      </c>
      <c r="DI71" s="11">
        <f>DD71*SIN(CF71+CI71+CK71)</f>
        <v>3.442426981464764</v>
      </c>
      <c r="DJ71" s="11">
        <f>DA71*SIN(CR71+CX71+CD71)</f>
        <v>2.5888488869547115</v>
      </c>
      <c r="DK71" s="11"/>
      <c r="DL71" s="11"/>
      <c r="DM71" s="11"/>
      <c r="DN71" s="11"/>
      <c r="DO71" s="11"/>
      <c r="DP71" s="11"/>
      <c r="DQ71" s="11"/>
      <c r="DR71" s="11"/>
    </row>
    <row r="72" spans="1:122" ht="15">
      <c r="A72" s="1">
        <v>72</v>
      </c>
      <c r="B72" s="14" t="s">
        <v>109</v>
      </c>
      <c r="C72" s="15" t="s">
        <v>181</v>
      </c>
      <c r="D72" s="12">
        <v>5</v>
      </c>
      <c r="E72" s="12">
        <v>3</v>
      </c>
      <c r="F72" s="12">
        <v>0.5</v>
      </c>
      <c r="G72" s="8">
        <f>H72*490/144</f>
        <v>12.760416666666666</v>
      </c>
      <c r="H72" s="16">
        <f>AH72*(AD72+AG72)</f>
        <v>3.75</v>
      </c>
      <c r="I72" s="8">
        <f>BD72</f>
        <v>9.453125</v>
      </c>
      <c r="J72" s="11">
        <f>BN72</f>
        <v>2.9086538461538463</v>
      </c>
      <c r="K72" s="11">
        <f>BI72</f>
        <v>1.5877132402714709</v>
      </c>
      <c r="L72" s="11">
        <f>AM72</f>
        <v>1.75</v>
      </c>
      <c r="M72" s="11">
        <f>AO72</f>
        <v>3.25</v>
      </c>
      <c r="N72" s="8">
        <f>BE72</f>
        <v>2.578125</v>
      </c>
      <c r="O72" s="11">
        <f>BO72</f>
        <v>1.1458333333333333</v>
      </c>
      <c r="P72" s="11">
        <f>BJ72</f>
        <v>0.82915619758885</v>
      </c>
      <c r="Q72" s="11">
        <f>AT72</f>
        <v>0.75</v>
      </c>
      <c r="R72" s="11">
        <f>AV72</f>
        <v>2.25</v>
      </c>
      <c r="S72" s="8">
        <f>BF72</f>
        <v>1.5741654988900324</v>
      </c>
      <c r="T72" s="11">
        <f>BU72</f>
        <v>0.9266301796736116</v>
      </c>
      <c r="U72" s="11">
        <f>BK72</f>
        <v>0.6479023586704059</v>
      </c>
      <c r="V72" s="11">
        <f>BT72</f>
        <v>1.6988066365855936</v>
      </c>
      <c r="W72" s="8">
        <f>BG72</f>
        <v>10.457084501109968</v>
      </c>
      <c r="X72" s="11">
        <f>BZ72</f>
        <v>3.156403044895214</v>
      </c>
      <c r="Y72" s="11">
        <f>BL72</f>
        <v>1.6698969629778533</v>
      </c>
      <c r="Z72" s="11">
        <f>BY72</f>
        <v>3.312975039110419</v>
      </c>
      <c r="AA72" s="11">
        <f>BA72</f>
        <v>19.64470343125018</v>
      </c>
      <c r="AB72" s="11">
        <f>BB72</f>
        <v>0.3569633781724328</v>
      </c>
      <c r="AD72" s="8">
        <f>AE72-AH72</f>
        <v>2.5</v>
      </c>
      <c r="AE72" s="11">
        <f>E72</f>
        <v>3</v>
      </c>
      <c r="AF72" s="11">
        <f>AG72-AH72</f>
        <v>4.5</v>
      </c>
      <c r="AG72" s="11">
        <f>D72</f>
        <v>5</v>
      </c>
      <c r="AH72" s="11">
        <f>F72</f>
        <v>0.5</v>
      </c>
      <c r="AI72" s="8">
        <f>AG72*AH72</f>
        <v>2.5</v>
      </c>
      <c r="AJ72" s="11">
        <f>AG72/2</f>
        <v>2.5</v>
      </c>
      <c r="AK72" s="11">
        <f>AD72*AH72</f>
        <v>1.25</v>
      </c>
      <c r="AL72" s="11">
        <f>AH72/2</f>
        <v>0.25</v>
      </c>
      <c r="AM72" s="11">
        <f>(AI72*AJ72+AK72*AL72)/(AI72+AK72)</f>
        <v>1.75</v>
      </c>
      <c r="AN72" s="11"/>
      <c r="AO72" s="11">
        <f>AG72-AM72</f>
        <v>3.25</v>
      </c>
      <c r="AP72" s="8">
        <f>AE72*AH72</f>
        <v>1.5</v>
      </c>
      <c r="AQ72" s="11">
        <f>AE72/2</f>
        <v>1.5</v>
      </c>
      <c r="AR72" s="11">
        <f>AF72*AH72</f>
        <v>2.25</v>
      </c>
      <c r="AS72" s="11">
        <f>AH72/2</f>
        <v>0.25</v>
      </c>
      <c r="AT72" s="11">
        <f>(AP72*AQ72+AR72*AS72)/(AP72+AR72)</f>
        <v>0.75</v>
      </c>
      <c r="AU72" s="11"/>
      <c r="AV72" s="11">
        <f>AE72-AT72</f>
        <v>2.25</v>
      </c>
      <c r="AX72" s="11">
        <f>-(AD72*AE72*AF72*AG72*AH72)/(4*(AE72+AF72))</f>
        <v>-2.8125</v>
      </c>
      <c r="AY72" s="11">
        <f>IF(AE72=AG72,"N/A",(2*AX72)/(BE72-BD72))</f>
        <v>0.8181818181818182</v>
      </c>
      <c r="AZ72" s="11">
        <f>IF(AE72=AG72,PI()/4,(1/2)*ATAN(AY72))</f>
        <v>0.34286475545314316</v>
      </c>
      <c r="BA72" s="11">
        <f>IF(AE72=AG72,45,(1/2)*ATAN(AY72)*(180/PI()))</f>
        <v>19.64470343125018</v>
      </c>
      <c r="BB72" s="11">
        <f>IF(AE72=AG72,1,TAN(BA72/(180/PI())))</f>
        <v>0.3569633781724328</v>
      </c>
      <c r="BD72" s="11">
        <f>(1/3)*(AH72*(AG72-AM72)^3+AE72*AM72^3-AD72*(AM72-AH72)^3)</f>
        <v>9.453125</v>
      </c>
      <c r="BE72" s="11">
        <f>(1/3)*(AH72*(AE72-AT72)^3+AG72*AT72^3-AF72*(AT72-AH72)^3)</f>
        <v>2.578125</v>
      </c>
      <c r="BF72" s="11">
        <f>BD72*(SIN(AZ72))^2+BE72*(COS(AZ72))^2+AX72*SIN(2*AZ72)</f>
        <v>1.5741654988900324</v>
      </c>
      <c r="BG72" s="11">
        <f>BD72*COS(AZ72)^2+BE72*SIN(AZ72)^2-AX72*SIN(2*AZ72)</f>
        <v>10.457084501109968</v>
      </c>
      <c r="BH72" s="11"/>
      <c r="BI72" s="8">
        <f>SQRT(BD72/H72)</f>
        <v>1.5877132402714709</v>
      </c>
      <c r="BJ72" s="11">
        <f>SQRT(BE72/H72)</f>
        <v>0.82915619758885</v>
      </c>
      <c r="BK72" s="11">
        <f>SQRT(BF72/H72)</f>
        <v>0.6479023586704059</v>
      </c>
      <c r="BL72" s="11">
        <f>SQRT(BG72/H72)</f>
        <v>1.6698969629778533</v>
      </c>
      <c r="BM72" s="11"/>
      <c r="BN72" s="8">
        <f>BD72/(AG72-AM72)</f>
        <v>2.9086538461538463</v>
      </c>
      <c r="BO72" s="11">
        <f>BE72/(AE72-AT72)</f>
        <v>1.1458333333333333</v>
      </c>
      <c r="BP72" s="11"/>
      <c r="BQ72" s="8">
        <f>DF72</f>
        <v>0.8571572053004868</v>
      </c>
      <c r="BR72" s="11">
        <f>DG72</f>
        <v>1.2946729222890645</v>
      </c>
      <c r="BS72" s="11">
        <f>DH72</f>
        <v>1.6988066365855936</v>
      </c>
      <c r="BT72" s="11">
        <f>LARGE(BQ72:BS72,1)</f>
        <v>1.6988066365855936</v>
      </c>
      <c r="BU72" s="11">
        <f>BF72/BT72</f>
        <v>0.9266301796736116</v>
      </c>
      <c r="BV72" s="11"/>
      <c r="BW72" s="8">
        <f>DI72</f>
        <v>3.312975039110419</v>
      </c>
      <c r="BX72" s="11">
        <f>DJ72</f>
        <v>2.404561602441212</v>
      </c>
      <c r="BY72" s="11">
        <f>LARGE(BW72:BX72,1)</f>
        <v>3.312975039110419</v>
      </c>
      <c r="BZ72" s="11">
        <f>BG72/BY72</f>
        <v>3.156403044895214</v>
      </c>
      <c r="CA72" s="11"/>
      <c r="CC72" s="11"/>
      <c r="CD72" s="11">
        <f>AZ72</f>
        <v>0.34286475545314316</v>
      </c>
      <c r="CE72" s="11">
        <f>CD72*(180/PI())</f>
        <v>19.64470343125018</v>
      </c>
      <c r="CF72" s="11">
        <f>(PI()/2)-CD72</f>
        <v>1.2279315713417533</v>
      </c>
      <c r="CG72" s="11">
        <f>CF72*(180/PI())</f>
        <v>70.35529656874982</v>
      </c>
      <c r="CH72" s="2" t="s">
        <v>13</v>
      </c>
      <c r="CI72" s="11">
        <f>CD72-(CK72+CN72)</f>
        <v>0.07677189126977763</v>
      </c>
      <c r="CJ72" s="11">
        <f>CI72*(180/PI())</f>
        <v>4.398705354995508</v>
      </c>
      <c r="CK72" s="11">
        <f>ACOS((DD72^2+DC72^2-AH72^2)/(2*DD72*DC72))</f>
        <v>0.15002695678410816</v>
      </c>
      <c r="CL72" s="11">
        <f>CK72*(180/PI())</f>
        <v>8.595911436920991</v>
      </c>
      <c r="CM72" s="2" t="s">
        <v>13</v>
      </c>
      <c r="CN72" s="11">
        <f>ACOS((AT72^2+DD72^2-(AG72-AM72)^2)/(2*AT72*DD72))-CF72</f>
        <v>0.11606590739925737</v>
      </c>
      <c r="CO72" s="11">
        <f>CN72*(180/PI())</f>
        <v>6.65008663933368</v>
      </c>
      <c r="CP72" s="11">
        <f>ATAN(AT72/AM72)</f>
        <v>0.4048917862850834</v>
      </c>
      <c r="CQ72" s="11">
        <f>CP72*(180/PI())</f>
        <v>23.198590513648185</v>
      </c>
      <c r="CR72" s="11">
        <f>ACOS((DB72^2+DA72^2-AH72^2)/(2*DB72*DA72))</f>
        <v>0.15394466445834953</v>
      </c>
      <c r="CS72" s="11">
        <f>CR72*(180/PI())</f>
        <v>8.820379552021036</v>
      </c>
      <c r="CT72" s="2" t="s">
        <v>13</v>
      </c>
      <c r="CU72" s="11">
        <f>ACOS((DA72^2+AM72^2-(AE72-AT72)^2)/(2*DA72*AM72))-CD72</f>
        <v>0.5668884024910665</v>
      </c>
      <c r="CV72" s="11">
        <f>CU72*(180/PI())</f>
        <v>32.48031291765162</v>
      </c>
      <c r="CW72" s="2" t="s">
        <v>13</v>
      </c>
      <c r="CX72" s="11">
        <f>((PI()/2)-CD72)-(CU72+CR72)</f>
        <v>0.5070985043923373</v>
      </c>
      <c r="CY72" s="11">
        <f>CX72*(180/PI())</f>
        <v>29.054604099077164</v>
      </c>
      <c r="DA72" s="11">
        <f>SQRT(AM72^2+(AE72-AT72)^2)</f>
        <v>2.850438562747845</v>
      </c>
      <c r="DB72" s="11">
        <f>SQRT((AM72-AH72)^2+(AE72-AT72)^2)</f>
        <v>2.57390753524675</v>
      </c>
      <c r="DC72" s="11">
        <f>SQRT((AG72-AM72)^2+(AT72-AH72)^2)</f>
        <v>3.2596012026013246</v>
      </c>
      <c r="DD72" s="11">
        <f>SQRT((AG72-AM72)^2+AT72^2)</f>
        <v>3.3354160160315836</v>
      </c>
      <c r="DE72" s="11">
        <f>SQRT(AM72^2+AT72^2)</f>
        <v>1.9039432764659772</v>
      </c>
      <c r="DF72" s="11">
        <f>DC72*SIN(CK72+CN72)</f>
        <v>0.8571572053004868</v>
      </c>
      <c r="DG72" s="11">
        <f>DE72*SIN(CP72+CD72)</f>
        <v>1.2946729222890645</v>
      </c>
      <c r="DH72" s="11">
        <f>DB72*SIN(CU72+CR72)</f>
        <v>1.6988066365855936</v>
      </c>
      <c r="DI72" s="11">
        <f>DD72*SIN(CF72+CI72+CK72)</f>
        <v>3.312975039110419</v>
      </c>
      <c r="DJ72" s="11">
        <f>DA72*SIN(CR72+CX72+CD72)</f>
        <v>2.404561602441212</v>
      </c>
      <c r="DK72" s="11"/>
      <c r="DL72" s="11"/>
      <c r="DM72" s="11"/>
      <c r="DN72" s="11"/>
      <c r="DO72" s="11"/>
      <c r="DP72" s="11"/>
      <c r="DQ72" s="11"/>
      <c r="DR72" s="11"/>
    </row>
    <row r="73" spans="1:122" ht="15">
      <c r="A73" s="5">
        <v>73</v>
      </c>
      <c r="B73" s="14" t="s">
        <v>109</v>
      </c>
      <c r="C73" s="15" t="s">
        <v>182</v>
      </c>
      <c r="D73" s="12">
        <v>5</v>
      </c>
      <c r="E73" s="12">
        <v>3</v>
      </c>
      <c r="F73" s="12">
        <v>0.4375</v>
      </c>
      <c r="G73" s="8">
        <f>H73*490/144</f>
        <v>11.258409288194445</v>
      </c>
      <c r="H73" s="16">
        <f>AH73*(AD73+AG73)</f>
        <v>3.30859375</v>
      </c>
      <c r="I73" s="8">
        <f>BD73</f>
        <v>8.432552694945954</v>
      </c>
      <c r="J73" s="11">
        <f>BN73</f>
        <v>2.5764100082719743</v>
      </c>
      <c r="K73" s="11">
        <f>BI73</f>
        <v>1.596459146443985</v>
      </c>
      <c r="L73" s="11">
        <f>AM73</f>
        <v>1.7270144628099173</v>
      </c>
      <c r="M73" s="11">
        <f>AO73</f>
        <v>3.272985537190083</v>
      </c>
      <c r="N73" s="8">
        <f>BE73</f>
        <v>2.316097616820953</v>
      </c>
      <c r="O73" s="11">
        <f>BO73</f>
        <v>1.0189671596785286</v>
      </c>
      <c r="P73" s="11">
        <f>BJ73</f>
        <v>0.8366748361647242</v>
      </c>
      <c r="Q73" s="11">
        <f>AT73</f>
        <v>0.7270144628099173</v>
      </c>
      <c r="R73" s="11">
        <f>AV73</f>
        <v>2.272985537190083</v>
      </c>
      <c r="S73" s="8">
        <f>BF73</f>
        <v>1.4011813613424995</v>
      </c>
      <c r="T73" s="11">
        <f>BU73</f>
        <v>0.8239456109759175</v>
      </c>
      <c r="U73" s="11">
        <f>BK73</f>
        <v>0.650766897063512</v>
      </c>
      <c r="V73" s="11">
        <f>BT73</f>
        <v>1.7005750654862748</v>
      </c>
      <c r="W73" s="8">
        <f>BG73</f>
        <v>9.347468950424409</v>
      </c>
      <c r="X73" s="11">
        <f>BZ73</f>
        <v>2.8108516958499523</v>
      </c>
      <c r="Y73" s="11">
        <f>BL73</f>
        <v>1.6808358139396762</v>
      </c>
      <c r="Z73" s="11">
        <f>BY73</f>
        <v>3.3254934667045455</v>
      </c>
      <c r="AA73" s="11">
        <f>BA73</f>
        <v>19.83540616100262</v>
      </c>
      <c r="AB73" s="11">
        <f>BB73</f>
        <v>0.3607203593107802</v>
      </c>
      <c r="AD73" s="8">
        <f>AE73-AH73</f>
        <v>2.5625</v>
      </c>
      <c r="AE73" s="11">
        <f>E73</f>
        <v>3</v>
      </c>
      <c r="AF73" s="11">
        <f>AG73-AH73</f>
        <v>4.5625</v>
      </c>
      <c r="AG73" s="11">
        <f>D73</f>
        <v>5</v>
      </c>
      <c r="AH73" s="11">
        <f>F73</f>
        <v>0.4375</v>
      </c>
      <c r="AI73" s="8">
        <f>AG73*AH73</f>
        <v>2.1875</v>
      </c>
      <c r="AJ73" s="11">
        <f>AG73/2</f>
        <v>2.5</v>
      </c>
      <c r="AK73" s="11">
        <f>AD73*AH73</f>
        <v>1.12109375</v>
      </c>
      <c r="AL73" s="11">
        <f>AH73/2</f>
        <v>0.21875</v>
      </c>
      <c r="AM73" s="11">
        <f>(AI73*AJ73+AK73*AL73)/(AI73+AK73)</f>
        <v>1.7270144628099173</v>
      </c>
      <c r="AN73" s="11"/>
      <c r="AO73" s="11">
        <f>AG73-AM73</f>
        <v>3.272985537190083</v>
      </c>
      <c r="AP73" s="8">
        <f>AE73*AH73</f>
        <v>1.3125</v>
      </c>
      <c r="AQ73" s="11">
        <f>AE73/2</f>
        <v>1.5</v>
      </c>
      <c r="AR73" s="11">
        <f>AF73*AH73</f>
        <v>1.99609375</v>
      </c>
      <c r="AS73" s="11">
        <f>AH73/2</f>
        <v>0.21875</v>
      </c>
      <c r="AT73" s="11">
        <f>(AP73*AQ73+AR73*AS73)/(AP73+AR73)</f>
        <v>0.7270144628099173</v>
      </c>
      <c r="AU73" s="11"/>
      <c r="AV73" s="11">
        <f>AE73-AT73</f>
        <v>2.272985537190083</v>
      </c>
      <c r="AX73" s="11">
        <f>-(AD73*AE73*AF73*AG73*AH73)/(4*(AE73+AF73))</f>
        <v>-2.5363587939049586</v>
      </c>
      <c r="AY73" s="11">
        <f>IF(AE73=AG73,"N/A",(2*AX73)/(BE73-BD73))</f>
        <v>0.8293558152584287</v>
      </c>
      <c r="AZ73" s="11">
        <f>IF(AE73=AG73,PI()/4,(1/2)*ATAN(AY73))</f>
        <v>0.34619314597986417</v>
      </c>
      <c r="BA73" s="11">
        <f>IF(AE73=AG73,45,(1/2)*ATAN(AY73)*(180/PI()))</f>
        <v>19.83540616100262</v>
      </c>
      <c r="BB73" s="11">
        <f>IF(AE73=AG73,1,TAN(BA73/(180/PI())))</f>
        <v>0.3607203593107802</v>
      </c>
      <c r="BD73" s="11">
        <f>(1/3)*(AH73*(AG73-AM73)^3+AE73*AM73^3-AD73*(AM73-AH73)^3)</f>
        <v>8.432552694945954</v>
      </c>
      <c r="BE73" s="11">
        <f>(1/3)*(AH73*(AE73-AT73)^3+AG73*AT73^3-AF73*(AT73-AH73)^3)</f>
        <v>2.316097616820953</v>
      </c>
      <c r="BF73" s="11">
        <f>BD73*(SIN(AZ73))^2+BE73*(COS(AZ73))^2+AX73*SIN(2*AZ73)</f>
        <v>1.4011813613424995</v>
      </c>
      <c r="BG73" s="11">
        <f>BD73*COS(AZ73)^2+BE73*SIN(AZ73)^2-AX73*SIN(2*AZ73)</f>
        <v>9.347468950424409</v>
      </c>
      <c r="BH73" s="11"/>
      <c r="BI73" s="8">
        <f>SQRT(BD73/H73)</f>
        <v>1.596459146443985</v>
      </c>
      <c r="BJ73" s="11">
        <f>SQRT(BE73/H73)</f>
        <v>0.8366748361647242</v>
      </c>
      <c r="BK73" s="11">
        <f>SQRT(BF73/H73)</f>
        <v>0.650766897063512</v>
      </c>
      <c r="BL73" s="11">
        <f>SQRT(BG73/H73)</f>
        <v>1.6808358139396762</v>
      </c>
      <c r="BM73" s="11"/>
      <c r="BN73" s="8">
        <f>BD73/(AG73-AM73)</f>
        <v>2.5764100082719743</v>
      </c>
      <c r="BO73" s="11">
        <f>BE73/(AE73-AT73)</f>
        <v>1.0189671596785286</v>
      </c>
      <c r="BP73" s="11"/>
      <c r="BQ73" s="8">
        <f>DF73</f>
        <v>0.8382491490328183</v>
      </c>
      <c r="BR73" s="11">
        <f>DG73</f>
        <v>1.2698909125672282</v>
      </c>
      <c r="BS73" s="11">
        <f>DH73</f>
        <v>1.7005750654862748</v>
      </c>
      <c r="BT73" s="11">
        <f>LARGE(BQ73:BS73,1)</f>
        <v>1.7005750654862748</v>
      </c>
      <c r="BU73" s="11">
        <f>BF73/BT73</f>
        <v>0.8239456109759175</v>
      </c>
      <c r="BV73" s="11"/>
      <c r="BW73" s="8">
        <f>DI73</f>
        <v>3.3254934667045455</v>
      </c>
      <c r="BX73" s="11">
        <f>DJ73</f>
        <v>2.3958206874360353</v>
      </c>
      <c r="BY73" s="11">
        <f>LARGE(BW73:BX73,1)</f>
        <v>3.3254934667045455</v>
      </c>
      <c r="BZ73" s="11">
        <f>BG73/BY73</f>
        <v>2.8108516958499523</v>
      </c>
      <c r="CA73" s="11"/>
      <c r="CC73" s="11"/>
      <c r="CD73" s="11">
        <f>AZ73</f>
        <v>0.34619314597986417</v>
      </c>
      <c r="CE73" s="11">
        <f>CD73*(180/PI())</f>
        <v>19.83540616100262</v>
      </c>
      <c r="CF73" s="11">
        <f>(PI()/2)-CD73</f>
        <v>1.2246031808150324</v>
      </c>
      <c r="CG73" s="11">
        <f>CF73*(180/PI())</f>
        <v>70.16459383899738</v>
      </c>
      <c r="CH73" s="2" t="s">
        <v>13</v>
      </c>
      <c r="CI73" s="11">
        <f>CD73-(CK73+CN73)</f>
        <v>0.08822614403398732</v>
      </c>
      <c r="CJ73" s="11">
        <f>CI73*(180/PI())</f>
        <v>5.054985695860781</v>
      </c>
      <c r="CK73" s="11">
        <f>ACOS((DD73^2+DC73^2-AH73^2)/(2*DD73*DC73))</f>
        <v>0.1303508954510486</v>
      </c>
      <c r="CL73" s="11">
        <f>CK73*(180/PI())</f>
        <v>7.4685561650961265</v>
      </c>
      <c r="CM73" s="2" t="s">
        <v>13</v>
      </c>
      <c r="CN73" s="11">
        <f>ACOS((AT73^2+DD73^2-(AG73-AM73)^2)/(2*AT73*DD73))-CF73</f>
        <v>0.12761610649482824</v>
      </c>
      <c r="CO73" s="11">
        <f>CN73*(180/PI())</f>
        <v>7.311864300045712</v>
      </c>
      <c r="CP73" s="11">
        <f>ATAN(AT73/AM73)</f>
        <v>0.39844890298170993</v>
      </c>
      <c r="CQ73" s="11">
        <f>CP73*(180/PI())</f>
        <v>22.829440492469583</v>
      </c>
      <c r="CR73" s="11">
        <f>ACOS((DB73^2+DA73^2-AH73^2)/(2*DB73*DA73))</f>
        <v>0.13369884088890016</v>
      </c>
      <c r="CS73" s="11">
        <f>CR73*(180/PI())</f>
        <v>7.660379308725099</v>
      </c>
      <c r="CT73" s="2" t="s">
        <v>13</v>
      </c>
      <c r="CU73" s="11">
        <f>ACOS((DA73^2+AM73^2-(AE73-AT73)^2)/(2*DA73*AM73))-CD73</f>
        <v>0.5748595040586962</v>
      </c>
      <c r="CV73" s="11">
        <f>CU73*(180/PI())</f>
        <v>32.93702339554691</v>
      </c>
      <c r="CW73" s="2" t="s">
        <v>13</v>
      </c>
      <c r="CX73" s="11">
        <f>((PI()/2)-CD73)-(CU73+CR73)</f>
        <v>0.516044835867436</v>
      </c>
      <c r="CY73" s="11">
        <f>CX73*(180/PI())</f>
        <v>29.56719113472537</v>
      </c>
      <c r="DA73" s="11">
        <f>SQRT(AM73^2+(AE73-AT73)^2)</f>
        <v>2.8546527296730715</v>
      </c>
      <c r="DB73" s="11">
        <f>SQRT((AM73-AH73)^2+(AE73-AT73)^2)</f>
        <v>2.613295008618667</v>
      </c>
      <c r="DC73" s="11">
        <f>SQRT((AG73-AM73)^2+(AT73-AH73)^2)</f>
        <v>3.2857652001979036</v>
      </c>
      <c r="DD73" s="11">
        <f>SQRT((AG73-AM73)^2+AT73^2)</f>
        <v>3.3527577239923327</v>
      </c>
      <c r="DE73" s="11">
        <f>SQRT(AM73^2+AT73^2)</f>
        <v>1.8738006788048243</v>
      </c>
      <c r="DF73" s="11">
        <f>DC73*SIN(CK73+CN73)</f>
        <v>0.8382491490328183</v>
      </c>
      <c r="DG73" s="11">
        <f>DE73*SIN(CP73+CD73)</f>
        <v>1.2698909125672282</v>
      </c>
      <c r="DH73" s="11">
        <f>DB73*SIN(CU73+CR73)</f>
        <v>1.7005750654862748</v>
      </c>
      <c r="DI73" s="11">
        <f>DD73*SIN(CF73+CI73+CK73)</f>
        <v>3.3254934667045455</v>
      </c>
      <c r="DJ73" s="11">
        <f>DA73*SIN(CR73+CX73+CD73)</f>
        <v>2.3958206874360353</v>
      </c>
      <c r="DK73" s="11"/>
      <c r="DL73" s="11"/>
      <c r="DM73" s="11"/>
      <c r="DN73" s="11"/>
      <c r="DO73" s="11"/>
      <c r="DP73" s="11"/>
      <c r="DQ73" s="11"/>
      <c r="DR73" s="11"/>
    </row>
    <row r="74" spans="1:122" ht="15">
      <c r="A74" s="1">
        <v>74</v>
      </c>
      <c r="B74" s="14" t="s">
        <v>109</v>
      </c>
      <c r="C74" s="15" t="s">
        <v>183</v>
      </c>
      <c r="D74" s="12">
        <v>5</v>
      </c>
      <c r="E74" s="12">
        <v>3</v>
      </c>
      <c r="F74" s="12">
        <v>0.375</v>
      </c>
      <c r="G74" s="8">
        <f>H74*490/144</f>
        <v>9.729817708333334</v>
      </c>
      <c r="H74" s="16">
        <f>AH74*(AD74+AG74)</f>
        <v>2.859375</v>
      </c>
      <c r="I74" s="8">
        <f>BD74</f>
        <v>7.369653920658301</v>
      </c>
      <c r="J74" s="11">
        <f>BN74</f>
        <v>2.235866405521449</v>
      </c>
      <c r="K74" s="11">
        <f>BI74</f>
        <v>1.6054174863833448</v>
      </c>
      <c r="L74" s="11">
        <f>AM74</f>
        <v>1.7038934426229508</v>
      </c>
      <c r="M74" s="11">
        <f>AO74</f>
        <v>3.2961065573770494</v>
      </c>
      <c r="N74" s="8">
        <f>BE74</f>
        <v>2.0395757956582994</v>
      </c>
      <c r="O74" s="11">
        <f>BO74</f>
        <v>0.8882757592871486</v>
      </c>
      <c r="P74" s="11">
        <f>BJ74</f>
        <v>0.8445675031245579</v>
      </c>
      <c r="Q74" s="11">
        <f>AT74</f>
        <v>0.7038934426229508</v>
      </c>
      <c r="R74" s="11">
        <f>AV74</f>
        <v>2.2961065573770494</v>
      </c>
      <c r="S74" s="8">
        <f>BF74</f>
        <v>1.2238424251075823</v>
      </c>
      <c r="T74" s="11">
        <f>BU74</f>
        <v>0.7188520367694585</v>
      </c>
      <c r="U74" s="11">
        <f>BK74</f>
        <v>0.6542250878798481</v>
      </c>
      <c r="V74" s="11">
        <f>BT74</f>
        <v>1.702495593679563</v>
      </c>
      <c r="W74" s="8">
        <f>BG74</f>
        <v>8.185387291209018</v>
      </c>
      <c r="X74" s="11">
        <f>BZ74</f>
        <v>2.4522358794298853</v>
      </c>
      <c r="Y74" s="11">
        <f>BL74</f>
        <v>1.691936496239759</v>
      </c>
      <c r="Z74" s="11">
        <f>BY74</f>
        <v>3.3379281984537394</v>
      </c>
      <c r="AA74" s="11">
        <f>BA74</f>
        <v>20.017756814564738</v>
      </c>
      <c r="AB74" s="11">
        <f>BB74</f>
        <v>0.3643212445165164</v>
      </c>
      <c r="AD74" s="8">
        <f>AE74-AH74</f>
        <v>2.625</v>
      </c>
      <c r="AE74" s="11">
        <f>E74</f>
        <v>3</v>
      </c>
      <c r="AF74" s="11">
        <f>AG74-AH74</f>
        <v>4.625</v>
      </c>
      <c r="AG74" s="11">
        <f>D74</f>
        <v>5</v>
      </c>
      <c r="AH74" s="11">
        <f>F74</f>
        <v>0.375</v>
      </c>
      <c r="AI74" s="8">
        <f>AG74*AH74</f>
        <v>1.875</v>
      </c>
      <c r="AJ74" s="11">
        <f>AG74/2</f>
        <v>2.5</v>
      </c>
      <c r="AK74" s="11">
        <f>AD74*AH74</f>
        <v>0.984375</v>
      </c>
      <c r="AL74" s="11">
        <f>AH74/2</f>
        <v>0.1875</v>
      </c>
      <c r="AM74" s="11">
        <f>(AI74*AJ74+AK74*AL74)/(AI74+AK74)</f>
        <v>1.7038934426229508</v>
      </c>
      <c r="AN74" s="11"/>
      <c r="AO74" s="11">
        <f>AG74-AM74</f>
        <v>3.2961065573770494</v>
      </c>
      <c r="AP74" s="8">
        <f>AE74*AH74</f>
        <v>1.125</v>
      </c>
      <c r="AQ74" s="11">
        <f>AE74/2</f>
        <v>1.5</v>
      </c>
      <c r="AR74" s="11">
        <f>AF74*AH74</f>
        <v>1.734375</v>
      </c>
      <c r="AS74" s="11">
        <f>AH74/2</f>
        <v>0.1875</v>
      </c>
      <c r="AT74" s="11">
        <f>(AP74*AQ74+AR74*AS74)/(AP74+AR74)</f>
        <v>0.7038934426229508</v>
      </c>
      <c r="AU74" s="11"/>
      <c r="AV74" s="11">
        <f>AE74-AT74</f>
        <v>2.2961065573770494</v>
      </c>
      <c r="AX74" s="11">
        <f>-(AD74*AE74*AF74*AG74*AH74)/(4*(AE74+AF74))</f>
        <v>-2.2390496926229506</v>
      </c>
      <c r="AY74" s="11">
        <f>IF(AE74=AG74,"N/A",(2*AX74)/(BE74-BD74))</f>
        <v>0.8401564255206672</v>
      </c>
      <c r="AZ74" s="11">
        <f>IF(AE74=AG74,PI()/4,(1/2)*ATAN(AY74))</f>
        <v>0.34937576527768666</v>
      </c>
      <c r="BA74" s="11">
        <f>IF(AE74=AG74,45,(1/2)*ATAN(AY74)*(180/PI()))</f>
        <v>20.017756814564738</v>
      </c>
      <c r="BB74" s="11">
        <f>IF(AE74=AG74,1,TAN(BA74/(180/PI())))</f>
        <v>0.3643212445165164</v>
      </c>
      <c r="BD74" s="11">
        <f>(1/3)*(AH74*(AG74-AM74)^3+AE74*AM74^3-AD74*(AM74-AH74)^3)</f>
        <v>7.369653920658301</v>
      </c>
      <c r="BE74" s="11">
        <f>(1/3)*(AH74*(AE74-AT74)^3+AG74*AT74^3-AF74*(AT74-AH74)^3)</f>
        <v>2.0395757956582994</v>
      </c>
      <c r="BF74" s="11">
        <f>BD74*(SIN(AZ74))^2+BE74*(COS(AZ74))^2+AX74*SIN(2*AZ74)</f>
        <v>1.2238424251075823</v>
      </c>
      <c r="BG74" s="11">
        <f>BD74*COS(AZ74)^2+BE74*SIN(AZ74)^2-AX74*SIN(2*AZ74)</f>
        <v>8.185387291209018</v>
      </c>
      <c r="BH74" s="11"/>
      <c r="BI74" s="8">
        <f>SQRT(BD74/H74)</f>
        <v>1.6054174863833448</v>
      </c>
      <c r="BJ74" s="11">
        <f>SQRT(BE74/H74)</f>
        <v>0.8445675031245579</v>
      </c>
      <c r="BK74" s="11">
        <f>SQRT(BF74/H74)</f>
        <v>0.6542250878798481</v>
      </c>
      <c r="BL74" s="11">
        <f>SQRT(BG74/H74)</f>
        <v>1.691936496239759</v>
      </c>
      <c r="BM74" s="11"/>
      <c r="BN74" s="8">
        <f>BD74/(AG74-AM74)</f>
        <v>2.235866405521449</v>
      </c>
      <c r="BO74" s="11">
        <f>BE74/(AE74-AT74)</f>
        <v>0.8882757592871486</v>
      </c>
      <c r="BP74" s="11"/>
      <c r="BQ74" s="8">
        <f>DF74</f>
        <v>0.8192708262867849</v>
      </c>
      <c r="BR74" s="11">
        <f>DG74</f>
        <v>1.2446308987648693</v>
      </c>
      <c r="BS74" s="11">
        <f>DH74</f>
        <v>1.702495593679563</v>
      </c>
      <c r="BT74" s="11">
        <f>LARGE(BQ74:BS74,1)</f>
        <v>1.702495593679563</v>
      </c>
      <c r="BU74" s="11">
        <f>BF74/BT74</f>
        <v>0.7188520367694585</v>
      </c>
      <c r="BV74" s="11"/>
      <c r="BW74" s="8">
        <f>DI74</f>
        <v>3.3379281984537394</v>
      </c>
      <c r="BX74" s="11">
        <f>DJ74</f>
        <v>2.3869387490527223</v>
      </c>
      <c r="BY74" s="11">
        <f>LARGE(BW74:BX74,1)</f>
        <v>3.3379281984537394</v>
      </c>
      <c r="BZ74" s="11">
        <f>BG74/BY74</f>
        <v>2.4522358794298853</v>
      </c>
      <c r="CA74" s="11"/>
      <c r="CC74" s="11"/>
      <c r="CD74" s="11">
        <f>AZ74</f>
        <v>0.34937576527768666</v>
      </c>
      <c r="CE74" s="11">
        <f>CD74*(180/PI())</f>
        <v>20.017756814564738</v>
      </c>
      <c r="CF74" s="11">
        <f>(PI()/2)-CD74</f>
        <v>1.2214205615172098</v>
      </c>
      <c r="CG74" s="11">
        <f>CF74*(180/PI())</f>
        <v>69.98224318543525</v>
      </c>
      <c r="CH74" s="2" t="s">
        <v>13</v>
      </c>
      <c r="CI74" s="11">
        <f>CD74-(CK74+CN74)</f>
        <v>0.09945320821761683</v>
      </c>
      <c r="CJ74" s="11">
        <f>CI74*(180/PI())</f>
        <v>5.698249089905241</v>
      </c>
      <c r="CK74" s="11">
        <f>ACOS((DD74^2+DC74^2-AH74^2)/(2*DD74*DC74))</f>
        <v>0.11093947330127207</v>
      </c>
      <c r="CL74" s="11">
        <f>CK74*(180/PI())</f>
        <v>6.356363601567168</v>
      </c>
      <c r="CM74" s="2" t="s">
        <v>13</v>
      </c>
      <c r="CN74" s="11">
        <f>ACOS((AT74^2+DD74^2-(AG74-AM74)^2)/(2*AT74*DD74))-CF74</f>
        <v>0.13898308375879775</v>
      </c>
      <c r="CO74" s="11">
        <f>CN74*(180/PI())</f>
        <v>7.963144123092329</v>
      </c>
      <c r="CP74" s="11">
        <f>ATAN(AT74/AM74)</f>
        <v>0.3917557735430712</v>
      </c>
      <c r="CQ74" s="11">
        <f>CP74*(180/PI())</f>
        <v>22.445952423900817</v>
      </c>
      <c r="CR74" s="11">
        <f>ACOS((DB74^2+DA74^2-AH74^2)/(2*DB74*DA74))</f>
        <v>0.11375760072724139</v>
      </c>
      <c r="CS74" s="11">
        <f>CR74*(180/PI())</f>
        <v>6.517830409205276</v>
      </c>
      <c r="CT74" s="2" t="s">
        <v>13</v>
      </c>
      <c r="CU74" s="11">
        <f>ACOS((DA74^2+AM74^2-(AE74-AT74)^2)/(2*DA74*AM74))-CD74</f>
        <v>0.5830079202369863</v>
      </c>
      <c r="CV74" s="11">
        <f>CU74*(180/PI())</f>
        <v>33.403893252279055</v>
      </c>
      <c r="CW74" s="2" t="s">
        <v>13</v>
      </c>
      <c r="CX74" s="11">
        <f>((PI()/2)-CD74)-(CU74+CR74)</f>
        <v>0.5246550405529821</v>
      </c>
      <c r="CY74" s="11">
        <f>CX74*(180/PI())</f>
        <v>30.060519523950926</v>
      </c>
      <c r="DA74" s="11">
        <f>SQRT(AM74^2+(AE74-AT74)^2)</f>
        <v>2.859258328071001</v>
      </c>
      <c r="DB74" s="11">
        <f>SQRT((AM74-AH74)^2+(AE74-AT74)^2)</f>
        <v>2.6529348097298135</v>
      </c>
      <c r="DC74" s="11">
        <f>SQRT((AG74-AM74)^2+(AT74-AH74)^2)</f>
        <v>3.312474805064087</v>
      </c>
      <c r="DD74" s="11">
        <f>SQRT((AG74-AM74)^2+AT74^2)</f>
        <v>3.370427927749171</v>
      </c>
      <c r="DE74" s="11">
        <f>SQRT(AM74^2+AT74^2)</f>
        <v>1.8435614560901084</v>
      </c>
      <c r="DF74" s="11">
        <f>DC74*SIN(CK74+CN74)</f>
        <v>0.8192708262867849</v>
      </c>
      <c r="DG74" s="11">
        <f>DE74*SIN(CP74+CD74)</f>
        <v>1.2446308987648693</v>
      </c>
      <c r="DH74" s="11">
        <f>DB74*SIN(CU74+CR74)</f>
        <v>1.702495593679563</v>
      </c>
      <c r="DI74" s="11">
        <f>DD74*SIN(CF74+CI74+CK74)</f>
        <v>3.3379281984537394</v>
      </c>
      <c r="DJ74" s="11">
        <f>DA74*SIN(CR74+CX74+CD74)</f>
        <v>2.3869387490527223</v>
      </c>
      <c r="DK74" s="11"/>
      <c r="DL74" s="11"/>
      <c r="DM74" s="11"/>
      <c r="DN74" s="11"/>
      <c r="DO74" s="11"/>
      <c r="DP74" s="11"/>
      <c r="DQ74" s="11"/>
      <c r="DR74" s="11"/>
    </row>
    <row r="75" spans="1:122" ht="15">
      <c r="A75" s="5">
        <v>75</v>
      </c>
      <c r="B75" s="14" t="s">
        <v>109</v>
      </c>
      <c r="C75" s="15" t="s">
        <v>184</v>
      </c>
      <c r="D75" s="12">
        <v>5</v>
      </c>
      <c r="E75" s="12">
        <v>3</v>
      </c>
      <c r="F75" s="12">
        <v>0.3125</v>
      </c>
      <c r="G75" s="8">
        <f>H75*490/144</f>
        <v>8.174641927083334</v>
      </c>
      <c r="H75" s="16">
        <f>AH75*(AD75+AG75)</f>
        <v>2.40234375</v>
      </c>
      <c r="I75" s="8">
        <f>BD75</f>
        <v>6.262628043570169</v>
      </c>
      <c r="J75" s="11">
        <f>BN75</f>
        <v>1.8866975874085101</v>
      </c>
      <c r="K75" s="11">
        <f>BI75</f>
        <v>1.6145843328021061</v>
      </c>
      <c r="L75" s="11">
        <f>AM75</f>
        <v>1.680640243902439</v>
      </c>
      <c r="M75" s="11">
        <f>AO75</f>
        <v>3.319359756097561</v>
      </c>
      <c r="N75" s="8">
        <f>BE75</f>
        <v>1.7472471841951696</v>
      </c>
      <c r="O75" s="11">
        <f>BO75</f>
        <v>0.753331681125226</v>
      </c>
      <c r="P75" s="11">
        <f>BJ75</f>
        <v>0.8528243646837925</v>
      </c>
      <c r="Q75" s="11">
        <f>AT75</f>
        <v>0.680640243902439</v>
      </c>
      <c r="R75" s="11">
        <f>AV75</f>
        <v>2.319359756097561</v>
      </c>
      <c r="S75" s="8">
        <f>BF75</f>
        <v>1.040986868445565</v>
      </c>
      <c r="T75" s="11">
        <f>BU75</f>
        <v>0.6107023015332278</v>
      </c>
      <c r="U75" s="11">
        <f>BK75</f>
        <v>0.6582714965159195</v>
      </c>
      <c r="V75" s="11">
        <f>BT75</f>
        <v>1.7045733507669216</v>
      </c>
      <c r="W75" s="8">
        <f>BG75</f>
        <v>6.968888359319774</v>
      </c>
      <c r="X75" s="11">
        <f>BZ75</f>
        <v>2.080085373299401</v>
      </c>
      <c r="Y75" s="11">
        <f>BL75</f>
        <v>1.7031942348431748</v>
      </c>
      <c r="Z75" s="11">
        <f>BY75</f>
        <v>3.350289583675032</v>
      </c>
      <c r="AA75" s="11">
        <f>BA75</f>
        <v>20.19211874249617</v>
      </c>
      <c r="AB75" s="11">
        <f>BB75</f>
        <v>0.3677721934441104</v>
      </c>
      <c r="AD75" s="8">
        <f>AE75-AH75</f>
        <v>2.6875</v>
      </c>
      <c r="AE75" s="11">
        <f>E75</f>
        <v>3</v>
      </c>
      <c r="AF75" s="11">
        <f>AG75-AH75</f>
        <v>4.6875</v>
      </c>
      <c r="AG75" s="11">
        <f>D75</f>
        <v>5</v>
      </c>
      <c r="AH75" s="11">
        <f>F75</f>
        <v>0.3125</v>
      </c>
      <c r="AI75" s="8">
        <f>AG75*AH75</f>
        <v>1.5625</v>
      </c>
      <c r="AJ75" s="11">
        <f>AG75/2</f>
        <v>2.5</v>
      </c>
      <c r="AK75" s="11">
        <f>AD75*AH75</f>
        <v>0.83984375</v>
      </c>
      <c r="AL75" s="11">
        <f>AH75/2</f>
        <v>0.15625</v>
      </c>
      <c r="AM75" s="11">
        <f>(AI75*AJ75+AK75*AL75)/(AI75+AK75)</f>
        <v>1.680640243902439</v>
      </c>
      <c r="AN75" s="11"/>
      <c r="AO75" s="11">
        <f>AG75-AM75</f>
        <v>3.319359756097561</v>
      </c>
      <c r="AP75" s="8">
        <f>AE75*AH75</f>
        <v>0.9375</v>
      </c>
      <c r="AQ75" s="11">
        <f>AE75/2</f>
        <v>1.5</v>
      </c>
      <c r="AR75" s="11">
        <f>AF75*AH75</f>
        <v>1.46484375</v>
      </c>
      <c r="AS75" s="11">
        <f>AH75/2</f>
        <v>0.15625</v>
      </c>
      <c r="AT75" s="11">
        <f>(AP75*AQ75+AR75*AS75)/(AP75+AR75)</f>
        <v>0.680640243902439</v>
      </c>
      <c r="AU75" s="11"/>
      <c r="AV75" s="11">
        <f>AE75-AT75</f>
        <v>2.319359756097561</v>
      </c>
      <c r="AX75" s="11">
        <f>-(AD75*AE75*AF75*AG75*AH75)/(4*(AE75+AF75))</f>
        <v>-1.9203744283536586</v>
      </c>
      <c r="AY75" s="11">
        <f>IF(AE75=AG75,"N/A",(2*AX75)/(BE75-BD75))</f>
        <v>0.8505924475303147</v>
      </c>
      <c r="AZ75" s="11">
        <f>IF(AE75=AG75,PI()/4,(1/2)*ATAN(AY75))</f>
        <v>0.35241895501021525</v>
      </c>
      <c r="BA75" s="11">
        <f>IF(AE75=AG75,45,(1/2)*ATAN(AY75)*(180/PI()))</f>
        <v>20.19211874249617</v>
      </c>
      <c r="BB75" s="11">
        <f>IF(AE75=AG75,1,TAN(BA75/(180/PI())))</f>
        <v>0.3677721934441104</v>
      </c>
      <c r="BD75" s="11">
        <f>(1/3)*(AH75*(AG75-AM75)^3+AE75*AM75^3-AD75*(AM75-AH75)^3)</f>
        <v>6.262628043570169</v>
      </c>
      <c r="BE75" s="11">
        <f>(1/3)*(AH75*(AE75-AT75)^3+AG75*AT75^3-AF75*(AT75-AH75)^3)</f>
        <v>1.7472471841951696</v>
      </c>
      <c r="BF75" s="11">
        <f>BD75*(SIN(AZ75))^2+BE75*(COS(AZ75))^2+AX75*SIN(2*AZ75)</f>
        <v>1.040986868445565</v>
      </c>
      <c r="BG75" s="11">
        <f>BD75*COS(AZ75)^2+BE75*SIN(AZ75)^2-AX75*SIN(2*AZ75)</f>
        <v>6.968888359319774</v>
      </c>
      <c r="BH75" s="11"/>
      <c r="BI75" s="8">
        <f>SQRT(BD75/H75)</f>
        <v>1.6145843328021061</v>
      </c>
      <c r="BJ75" s="11">
        <f>SQRT(BE75/H75)</f>
        <v>0.8528243646837925</v>
      </c>
      <c r="BK75" s="11">
        <f>SQRT(BF75/H75)</f>
        <v>0.6582714965159195</v>
      </c>
      <c r="BL75" s="11">
        <f>SQRT(BG75/H75)</f>
        <v>1.7031942348431748</v>
      </c>
      <c r="BM75" s="11"/>
      <c r="BN75" s="8">
        <f>BD75/(AG75-AM75)</f>
        <v>1.8866975874085101</v>
      </c>
      <c r="BO75" s="11">
        <f>BE75/(AE75-AT75)</f>
        <v>0.753331681125226</v>
      </c>
      <c r="BP75" s="11"/>
      <c r="BQ75" s="8">
        <f>DF75</f>
        <v>0.8002258948055494</v>
      </c>
      <c r="BR75" s="11">
        <f>DG75</f>
        <v>1.2189135266982005</v>
      </c>
      <c r="BS75" s="11">
        <f>DH75</f>
        <v>1.7045733507669216</v>
      </c>
      <c r="BT75" s="11">
        <f>LARGE(BQ75:BS75,1)</f>
        <v>1.7045733507669216</v>
      </c>
      <c r="BU75" s="11">
        <f>BF75/BT75</f>
        <v>0.6107023015332278</v>
      </c>
      <c r="BV75" s="11"/>
      <c r="BW75" s="8">
        <f>DI75</f>
        <v>3.350289583675032</v>
      </c>
      <c r="BX75" s="11">
        <f>DJ75</f>
        <v>2.377920278376948</v>
      </c>
      <c r="BY75" s="11">
        <f>LARGE(BW75:BX75,1)</f>
        <v>3.350289583675032</v>
      </c>
      <c r="BZ75" s="11">
        <f>BG75/BY75</f>
        <v>2.080085373299401</v>
      </c>
      <c r="CA75" s="11"/>
      <c r="CC75" s="11"/>
      <c r="CD75" s="11">
        <f>AZ75</f>
        <v>0.35241895501021525</v>
      </c>
      <c r="CE75" s="11">
        <f>CD75*(180/PI())</f>
        <v>20.19211874249617</v>
      </c>
      <c r="CF75" s="11">
        <f>(PI()/2)-CD75</f>
        <v>1.2183773717846813</v>
      </c>
      <c r="CG75" s="11">
        <f>CF75*(180/PI())</f>
        <v>69.80788125750382</v>
      </c>
      <c r="CH75" s="2" t="s">
        <v>13</v>
      </c>
      <c r="CI75" s="11">
        <f>CD75-(CK75+CN75)</f>
        <v>0.11045559811094852</v>
      </c>
      <c r="CJ75" s="11">
        <f>CI75*(180/PI())</f>
        <v>6.3286395953505385</v>
      </c>
      <c r="CK75" s="11">
        <f>ACOS((DD75^2+DC75^2-AH75^2)/(2*DD75*DC75))</f>
        <v>0.09179257937505869</v>
      </c>
      <c r="CL75" s="11">
        <f>CK75*(180/PI())</f>
        <v>5.259327388810471</v>
      </c>
      <c r="CM75" s="2" t="s">
        <v>13</v>
      </c>
      <c r="CN75" s="11">
        <f>ACOS((AT75^2+DD75^2-(AG75-AM75)^2)/(2*AT75*DD75))-CF75</f>
        <v>0.15017077752420804</v>
      </c>
      <c r="CO75" s="11">
        <f>CN75*(180/PI())</f>
        <v>8.604151758335163</v>
      </c>
      <c r="CP75" s="11">
        <f>ATAN(AT75/AM75)</f>
        <v>0.3847995362797964</v>
      </c>
      <c r="CQ75" s="11">
        <f>CP75*(180/PI())</f>
        <v>22.047389387423536</v>
      </c>
      <c r="CR75" s="11">
        <f>ACOS((DB75^2+DA75^2-AH75^2)/(2*DB75*DA75))</f>
        <v>0.094111136802844</v>
      </c>
      <c r="CS75" s="11">
        <f>CR75*(180/PI())</f>
        <v>5.392170943981277</v>
      </c>
      <c r="CT75" s="2" t="s">
        <v>13</v>
      </c>
      <c r="CU75" s="11">
        <f>ACOS((DA75^2+AM75^2-(AE75-AT75)^2)/(2*DA75*AM75))-CD75</f>
        <v>0.5913223236071388</v>
      </c>
      <c r="CV75" s="11">
        <f>CU75*(180/PI())</f>
        <v>33.88027347455814</v>
      </c>
      <c r="CW75" s="2" t="s">
        <v>13</v>
      </c>
      <c r="CX75" s="11">
        <f>((PI()/2)-CD75)-(CU75+CR75)</f>
        <v>0.5329439113746985</v>
      </c>
      <c r="CY75" s="11">
        <f>CX75*(180/PI())</f>
        <v>30.535436838964415</v>
      </c>
      <c r="DA75" s="11">
        <f>SQRT(AM75^2+(AE75-AT75)^2)</f>
        <v>2.864259294761804</v>
      </c>
      <c r="DB75" s="11">
        <f>SQRT((AM75-AH75)^2+(AE75-AT75)^2)</f>
        <v>2.692812174138843</v>
      </c>
      <c r="DC75" s="11">
        <f>SQRT((AG75-AM75)^2+(AT75-AH75)^2)</f>
        <v>3.339712027942021</v>
      </c>
      <c r="DD75" s="11">
        <f>SQRT((AG75-AM75)^2+AT75^2)</f>
        <v>3.388424461607434</v>
      </c>
      <c r="DE75" s="11">
        <f>SQRT(AM75^2+AT75^2)</f>
        <v>1.8132354428049386</v>
      </c>
      <c r="DF75" s="11">
        <f>DC75*SIN(CK75+CN75)</f>
        <v>0.8002258948055494</v>
      </c>
      <c r="DG75" s="11">
        <f>DE75*SIN(CP75+CD75)</f>
        <v>1.2189135266982005</v>
      </c>
      <c r="DH75" s="11">
        <f>DB75*SIN(CU75+CR75)</f>
        <v>1.7045733507669216</v>
      </c>
      <c r="DI75" s="11">
        <f>DD75*SIN(CF75+CI75+CK75)</f>
        <v>3.350289583675032</v>
      </c>
      <c r="DJ75" s="11">
        <f>DA75*SIN(CR75+CX75+CD75)</f>
        <v>2.377920278376948</v>
      </c>
      <c r="DK75" s="11"/>
      <c r="DL75" s="11"/>
      <c r="DM75" s="11"/>
      <c r="DN75" s="11"/>
      <c r="DO75" s="11"/>
      <c r="DP75" s="11"/>
      <c r="DQ75" s="11"/>
      <c r="DR75" s="11"/>
    </row>
    <row r="76" spans="1:122" ht="15">
      <c r="A76" s="1">
        <v>76</v>
      </c>
      <c r="B76" s="14" t="s">
        <v>109</v>
      </c>
      <c r="C76" s="15" t="s">
        <v>185</v>
      </c>
      <c r="D76" s="12">
        <v>5</v>
      </c>
      <c r="E76" s="12">
        <v>3</v>
      </c>
      <c r="F76" s="12">
        <v>0.25</v>
      </c>
      <c r="G76" s="8">
        <f>H76*490/144</f>
        <v>6.592881944444445</v>
      </c>
      <c r="H76" s="16">
        <f>AH76*(AD76+AG76)</f>
        <v>1.9375</v>
      </c>
      <c r="I76" s="8">
        <f>BD76</f>
        <v>5.109637516801074</v>
      </c>
      <c r="J76" s="11">
        <f>BN76</f>
        <v>1.5285767239646157</v>
      </c>
      <c r="K76" s="11">
        <f>BI76</f>
        <v>1.623955746544849</v>
      </c>
      <c r="L76" s="11">
        <f>AM76</f>
        <v>1.657258064516129</v>
      </c>
      <c r="M76" s="11">
        <f>AO76</f>
        <v>3.342741935483871</v>
      </c>
      <c r="N76" s="8">
        <f>BE76</f>
        <v>1.4377625168010753</v>
      </c>
      <c r="O76" s="11">
        <f>BO76</f>
        <v>0.613709301491681</v>
      </c>
      <c r="P76" s="11">
        <f>BJ76</f>
        <v>0.8614354162753342</v>
      </c>
      <c r="Q76" s="11">
        <f>AT76</f>
        <v>0.657258064516129</v>
      </c>
      <c r="R76" s="11">
        <f>AV76</f>
        <v>2.342741935483871</v>
      </c>
      <c r="S76" s="8">
        <f>BF76</f>
        <v>0.8514051355850021</v>
      </c>
      <c r="T76" s="11">
        <f>BU76</f>
        <v>0.4988274880105354</v>
      </c>
      <c r="U76" s="11">
        <f>BK76</f>
        <v>0.6628988676178542</v>
      </c>
      <c r="V76" s="11">
        <f>BT76</f>
        <v>1.7068127880856079</v>
      </c>
      <c r="W76" s="8">
        <f>BG76</f>
        <v>5.6959948980171475</v>
      </c>
      <c r="X76" s="11">
        <f>BZ76</f>
        <v>1.6939322265248227</v>
      </c>
      <c r="Y76" s="11">
        <f>BL76</f>
        <v>1.7146044250673282</v>
      </c>
      <c r="Z76" s="11">
        <f>BY76</f>
        <v>3.3625872445338234</v>
      </c>
      <c r="AA76" s="11">
        <f>BA76</f>
        <v>20.358838521104076</v>
      </c>
      <c r="AB76" s="11">
        <f>BB76</f>
        <v>0.3710791209992628</v>
      </c>
      <c r="AD76" s="8">
        <f>AE76-AH76</f>
        <v>2.75</v>
      </c>
      <c r="AE76" s="11">
        <f>E76</f>
        <v>3</v>
      </c>
      <c r="AF76" s="11">
        <f>AG76-AH76</f>
        <v>4.75</v>
      </c>
      <c r="AG76" s="11">
        <f>D76</f>
        <v>5</v>
      </c>
      <c r="AH76" s="11">
        <f>F76</f>
        <v>0.25</v>
      </c>
      <c r="AI76" s="8">
        <f>AG76*AH76</f>
        <v>1.25</v>
      </c>
      <c r="AJ76" s="11">
        <f>AG76/2</f>
        <v>2.5</v>
      </c>
      <c r="AK76" s="11">
        <f>AD76*AH76</f>
        <v>0.6875</v>
      </c>
      <c r="AL76" s="11">
        <f>AH76/2</f>
        <v>0.125</v>
      </c>
      <c r="AM76" s="11">
        <f>(AI76*AJ76+AK76*AL76)/(AI76+AK76)</f>
        <v>1.657258064516129</v>
      </c>
      <c r="AN76" s="11"/>
      <c r="AO76" s="11">
        <f>AG76-AM76</f>
        <v>3.342741935483871</v>
      </c>
      <c r="AP76" s="8">
        <f>AE76*AH76</f>
        <v>0.75</v>
      </c>
      <c r="AQ76" s="11">
        <f>AE76/2</f>
        <v>1.5</v>
      </c>
      <c r="AR76" s="11">
        <f>AF76*AH76</f>
        <v>1.1875</v>
      </c>
      <c r="AS76" s="11">
        <f>AH76/2</f>
        <v>0.125</v>
      </c>
      <c r="AT76" s="11">
        <f>(AP76*AQ76+AR76*AS76)/(AP76+AR76)</f>
        <v>0.657258064516129</v>
      </c>
      <c r="AU76" s="11"/>
      <c r="AV76" s="11">
        <f>AE76-AT76</f>
        <v>2.342741935483871</v>
      </c>
      <c r="AX76" s="11">
        <f>-(AD76*AE76*AF76*AG76*AH76)/(4*(AE76+AF76))</f>
        <v>-1.580141129032258</v>
      </c>
      <c r="AY76" s="11">
        <f>IF(AE76=AG76,"N/A",(2*AX76)/(BE76-BD76))</f>
        <v>0.8606726149622513</v>
      </c>
      <c r="AZ76" s="11">
        <f>IF(AE76=AG76,PI()/4,(1/2)*ATAN(AY76))</f>
        <v>0.3553287640751192</v>
      </c>
      <c r="BA76" s="11">
        <f>IF(AE76=AG76,45,(1/2)*ATAN(AY76)*(180/PI()))</f>
        <v>20.358838521104076</v>
      </c>
      <c r="BB76" s="11">
        <f>IF(AE76=AG76,1,TAN(BA76/(180/PI())))</f>
        <v>0.3710791209992628</v>
      </c>
      <c r="BD76" s="11">
        <f>(1/3)*(AH76*(AG76-AM76)^3+AE76*AM76^3-AD76*(AM76-AH76)^3)</f>
        <v>5.109637516801074</v>
      </c>
      <c r="BE76" s="11">
        <f>(1/3)*(AH76*(AE76-AT76)^3+AG76*AT76^3-AF76*(AT76-AH76)^3)</f>
        <v>1.4377625168010753</v>
      </c>
      <c r="BF76" s="11">
        <f>BD76*(SIN(AZ76))^2+BE76*(COS(AZ76))^2+AX76*SIN(2*AZ76)</f>
        <v>0.8514051355850021</v>
      </c>
      <c r="BG76" s="11">
        <f>BD76*COS(AZ76)^2+BE76*SIN(AZ76)^2-AX76*SIN(2*AZ76)</f>
        <v>5.6959948980171475</v>
      </c>
      <c r="BH76" s="11"/>
      <c r="BI76" s="8">
        <f>SQRT(BD76/H76)</f>
        <v>1.623955746544849</v>
      </c>
      <c r="BJ76" s="11">
        <f>SQRT(BE76/H76)</f>
        <v>0.8614354162753342</v>
      </c>
      <c r="BK76" s="11">
        <f>SQRT(BF76/H76)</f>
        <v>0.6628988676178542</v>
      </c>
      <c r="BL76" s="11">
        <f>SQRT(BG76/H76)</f>
        <v>1.7146044250673282</v>
      </c>
      <c r="BM76" s="11"/>
      <c r="BN76" s="8">
        <f>BD76/(AG76-AM76)</f>
        <v>1.5285767239646157</v>
      </c>
      <c r="BO76" s="11">
        <f>BE76/(AE76-AT76)</f>
        <v>0.613709301491681</v>
      </c>
      <c r="BP76" s="11"/>
      <c r="BQ76" s="8">
        <f>DF76</f>
        <v>0.7811177419455668</v>
      </c>
      <c r="BR76" s="11">
        <f>DG76</f>
        <v>1.1927583534158752</v>
      </c>
      <c r="BS76" s="11">
        <f>DH76</f>
        <v>1.7068127880856079</v>
      </c>
      <c r="BT76" s="11">
        <f>LARGE(BQ76:BS76,1)</f>
        <v>1.7068127880856079</v>
      </c>
      <c r="BU76" s="11">
        <f>BF76/BT76</f>
        <v>0.4988274880105354</v>
      </c>
      <c r="BV76" s="11"/>
      <c r="BW76" s="8">
        <f>DI76</f>
        <v>3.3625872445338234</v>
      </c>
      <c r="BX76" s="11">
        <f>DJ76</f>
        <v>2.368769402861132</v>
      </c>
      <c r="BY76" s="11">
        <f>LARGE(BW76:BX76,1)</f>
        <v>3.3625872445338234</v>
      </c>
      <c r="BZ76" s="11">
        <f>BG76/BY76</f>
        <v>1.6939322265248227</v>
      </c>
      <c r="CA76" s="11"/>
      <c r="CC76" s="11"/>
      <c r="CD76" s="11">
        <f>AZ76</f>
        <v>0.3553287640751192</v>
      </c>
      <c r="CE76" s="11">
        <f>CD76*(180/PI())</f>
        <v>20.358838521104076</v>
      </c>
      <c r="CF76" s="11">
        <f>(PI()/2)-CD76</f>
        <v>1.2154675627197773</v>
      </c>
      <c r="CG76" s="11">
        <f>CF76*(180/PI())</f>
        <v>69.64116147889592</v>
      </c>
      <c r="CH76" s="2" t="s">
        <v>13</v>
      </c>
      <c r="CI76" s="11">
        <f>CD76-(CK76+CN76)</f>
        <v>0.12123603837495928</v>
      </c>
      <c r="CJ76" s="11">
        <f>CI76*(180/PI())</f>
        <v>6.946313323771254</v>
      </c>
      <c r="CK76" s="11">
        <f>ACOS((DD76^2+DC76^2-AH76^2)/(2*DD76*DC76))</f>
        <v>0.07290976504138169</v>
      </c>
      <c r="CL76" s="11">
        <f>CK76*(180/PI())</f>
        <v>4.177421822161643</v>
      </c>
      <c r="CM76" s="2" t="s">
        <v>13</v>
      </c>
      <c r="CN76" s="11">
        <f>ACOS((AT76^2+DD76^2-(AG76-AM76)^2)/(2*AT76*DD76))-CF76</f>
        <v>0.16118296065877824</v>
      </c>
      <c r="CO76" s="11">
        <f>CN76*(180/PI())</f>
        <v>9.23510337517118</v>
      </c>
      <c r="CP76" s="11">
        <f>ATAN(AT76/AM76)</f>
        <v>0.3775664443813648</v>
      </c>
      <c r="CQ76" s="11">
        <f>CP76*(180/PI())</f>
        <v>21.632963748813136</v>
      </c>
      <c r="CR76" s="11">
        <f>ACOS((DB76^2+DA76^2-AH76^2)/(2*DB76*DA76))</f>
        <v>0.07475027603618578</v>
      </c>
      <c r="CS76" s="11">
        <f>CR76*(180/PI())</f>
        <v>4.282875334311342</v>
      </c>
      <c r="CT76" s="2" t="s">
        <v>13</v>
      </c>
      <c r="CU76" s="11">
        <f>ACOS((DA76^2+AM76^2-(AE76-AT76)^2)/(2*DA76*AM76))-CD76</f>
        <v>0.5997917135817166</v>
      </c>
      <c r="CV76" s="11">
        <f>CU76*(180/PI())</f>
        <v>34.36553377515185</v>
      </c>
      <c r="CW76" s="2" t="s">
        <v>13</v>
      </c>
      <c r="CX76" s="11">
        <f>((PI()/2)-CD76)-(CU76+CR76)</f>
        <v>0.540925573101875</v>
      </c>
      <c r="CY76" s="11">
        <f>CX76*(180/PI())</f>
        <v>30.992752369432722</v>
      </c>
      <c r="DA76" s="11">
        <f>SQRT(AM76^2+(AE76-AT76)^2)</f>
        <v>2.8696592251830983</v>
      </c>
      <c r="DB76" s="11">
        <f>SQRT((AM76-AH76)^2+(AE76-AT76)^2)</f>
        <v>2.732913287395046</v>
      </c>
      <c r="DC76" s="11">
        <f>SQRT((AG76-AM76)^2+(AT76-AH76)^2)</f>
        <v>3.367459395205216</v>
      </c>
      <c r="DD76" s="11">
        <f>SQRT((AG76-AM76)^2+AT76^2)</f>
        <v>3.406745046318251</v>
      </c>
      <c r="DE76" s="11">
        <f>SQRT(AM76^2+AT76^2)</f>
        <v>1.782832705492928</v>
      </c>
      <c r="DF76" s="11">
        <f>DC76*SIN(CK76+CN76)</f>
        <v>0.7811177419455668</v>
      </c>
      <c r="DG76" s="11">
        <f>DE76*SIN(CP76+CD76)</f>
        <v>1.1927583534158752</v>
      </c>
      <c r="DH76" s="11">
        <f>DB76*SIN(CU76+CR76)</f>
        <v>1.7068127880856079</v>
      </c>
      <c r="DI76" s="11">
        <f>DD76*SIN(CF76+CI76+CK76)</f>
        <v>3.3625872445338234</v>
      </c>
      <c r="DJ76" s="11">
        <f>DA76*SIN(CR76+CX76+CD76)</f>
        <v>2.368769402861132</v>
      </c>
      <c r="DK76" s="11"/>
      <c r="DL76" s="11"/>
      <c r="DM76" s="11"/>
      <c r="DN76" s="11"/>
      <c r="DO76" s="11"/>
      <c r="DP76" s="11"/>
      <c r="DQ76" s="11"/>
      <c r="DR76" s="11"/>
    </row>
    <row r="77" spans="1:122" ht="15">
      <c r="A77" s="5">
        <v>77</v>
      </c>
      <c r="B77" s="14" t="s">
        <v>116</v>
      </c>
      <c r="C77" s="15" t="s">
        <v>186</v>
      </c>
      <c r="D77" s="13">
        <v>4</v>
      </c>
      <c r="E77" s="13">
        <v>4</v>
      </c>
      <c r="F77" s="12">
        <v>0.75</v>
      </c>
      <c r="G77" s="8">
        <f>H77*490/144</f>
        <v>18.502604166666668</v>
      </c>
      <c r="H77" s="16">
        <f>AH77*(AD77+AG77)</f>
        <v>5.4375</v>
      </c>
      <c r="I77" s="8">
        <f>BD77</f>
        <v>7.665443157327585</v>
      </c>
      <c r="J77" s="11">
        <f>BN77</f>
        <v>2.8094515205371247</v>
      </c>
      <c r="K77" s="11">
        <f>BI77</f>
        <v>1.1873233226935154</v>
      </c>
      <c r="L77" s="11">
        <f>AM77</f>
        <v>1.271551724137931</v>
      </c>
      <c r="M77" s="11">
        <f>AO77</f>
        <v>2.728448275862069</v>
      </c>
      <c r="N77" s="8">
        <f>BE77</f>
        <v>7.665443157327585</v>
      </c>
      <c r="O77" s="11">
        <f>BO77</f>
        <v>2.8094515205371247</v>
      </c>
      <c r="P77" s="11">
        <f>BJ77</f>
        <v>1.1873233226935154</v>
      </c>
      <c r="Q77" s="11">
        <f>AT77</f>
        <v>1.271551724137931</v>
      </c>
      <c r="R77" s="11">
        <f>AV77</f>
        <v>2.728448275862069</v>
      </c>
      <c r="S77" s="8">
        <f>BF77</f>
        <v>3.2947535021551717</v>
      </c>
      <c r="T77" s="11">
        <f>BU77</f>
        <v>1.8322043055633732</v>
      </c>
      <c r="U77" s="11">
        <f>BK77</f>
        <v>0.7784161345689546</v>
      </c>
      <c r="V77" s="11">
        <f>BT77</f>
        <v>1.7982456935347546</v>
      </c>
      <c r="W77" s="8">
        <f>BG77</f>
        <v>12.0361328125</v>
      </c>
      <c r="X77" s="11">
        <f>BZ77</f>
        <v>4.255415565490331</v>
      </c>
      <c r="Y77" s="11">
        <f>BL77</f>
        <v>1.4877975892797604</v>
      </c>
      <c r="Z77" s="11">
        <f>BY77</f>
        <v>2.82842712474619</v>
      </c>
      <c r="AA77" s="11">
        <f>BA77</f>
        <v>45</v>
      </c>
      <c r="AB77" s="11">
        <f>BB77</f>
        <v>1</v>
      </c>
      <c r="AD77" s="8">
        <f>AE77-AH77</f>
        <v>3.25</v>
      </c>
      <c r="AE77" s="11">
        <f>E77</f>
        <v>4</v>
      </c>
      <c r="AF77" s="11">
        <f>AG77-AH77</f>
        <v>3.25</v>
      </c>
      <c r="AG77" s="11">
        <f>D77</f>
        <v>4</v>
      </c>
      <c r="AH77" s="11">
        <f>F77</f>
        <v>0.75</v>
      </c>
      <c r="AI77" s="8">
        <f>AG77*AH77</f>
        <v>3</v>
      </c>
      <c r="AJ77" s="11">
        <f>AG77/2</f>
        <v>2</v>
      </c>
      <c r="AK77" s="11">
        <f>AD77*AH77</f>
        <v>2.4375</v>
      </c>
      <c r="AL77" s="11">
        <f>AH77/2</f>
        <v>0.375</v>
      </c>
      <c r="AM77" s="11">
        <f>(AI77*AJ77+AK77*AL77)/(AI77+AK77)</f>
        <v>1.271551724137931</v>
      </c>
      <c r="AN77" s="11"/>
      <c r="AO77" s="11">
        <f>AG77-AM77</f>
        <v>2.728448275862069</v>
      </c>
      <c r="AP77" s="8">
        <f>AE77*AH77</f>
        <v>3</v>
      </c>
      <c r="AQ77" s="11">
        <f>AE77/2</f>
        <v>2</v>
      </c>
      <c r="AR77" s="11">
        <f>AF77*AH77</f>
        <v>2.4375</v>
      </c>
      <c r="AS77" s="11">
        <f>AH77/2</f>
        <v>0.375</v>
      </c>
      <c r="AT77" s="11">
        <f>(AP77*AQ77+AR77*AS77)/(AP77+AR77)</f>
        <v>1.271551724137931</v>
      </c>
      <c r="AU77" s="11"/>
      <c r="AV77" s="11">
        <f>AE77-AT77</f>
        <v>2.728448275862069</v>
      </c>
      <c r="AX77" s="11">
        <f>-(AD77*AE77*AF77*AG77*AH77)/(4*(AE77+AF77))</f>
        <v>-4.370689655172414</v>
      </c>
      <c r="AY77" s="11" t="str">
        <f>IF(AE77=AG77,"N/A",(2*AX77)/(BE77-BD77))</f>
        <v>N/A</v>
      </c>
      <c r="AZ77" s="11">
        <f>IF(AE77=AG77,PI()/4,(1/2)*ATAN(AY77))</f>
        <v>0.7853981633974483</v>
      </c>
      <c r="BA77" s="11">
        <f>IF(AE77=AG77,45,(1/2)*ATAN(AY77)*(180/PI()))</f>
        <v>45</v>
      </c>
      <c r="BB77" s="11">
        <f>IF(AE77=AG77,1,TAN(BA77/(180/PI())))</f>
        <v>1</v>
      </c>
      <c r="BD77" s="11">
        <f>(1/3)*(AH77*(AG77-AM77)^3+AE77*AM77^3-AD77*(AM77-AH77)^3)</f>
        <v>7.665443157327585</v>
      </c>
      <c r="BE77" s="11">
        <f>(1/3)*(AH77*(AE77-AT77)^3+AG77*AT77^3-AF77*(AT77-AH77)^3)</f>
        <v>7.665443157327585</v>
      </c>
      <c r="BF77" s="11">
        <f>BD77*(SIN(AZ77))^2+BE77*(COS(AZ77))^2+AX77*SIN(2*AZ77)</f>
        <v>3.2947535021551717</v>
      </c>
      <c r="BG77" s="11">
        <f>BD77*COS(AZ77)^2+BE77*SIN(AZ77)^2-AX77*SIN(2*AZ77)</f>
        <v>12.0361328125</v>
      </c>
      <c r="BH77" s="11"/>
      <c r="BI77" s="8">
        <f>SQRT(BD77/H77)</f>
        <v>1.1873233226935154</v>
      </c>
      <c r="BJ77" s="11">
        <f>SQRT(BE77/H77)</f>
        <v>1.1873233226935154</v>
      </c>
      <c r="BK77" s="11">
        <f>SQRT(BF77/H77)</f>
        <v>0.7784161345689546</v>
      </c>
      <c r="BL77" s="11">
        <f>SQRT(BG77/H77)</f>
        <v>1.4877975892797604</v>
      </c>
      <c r="BM77" s="11"/>
      <c r="BN77" s="8">
        <f>BD77/(AG77-AM77)</f>
        <v>2.8094515205371247</v>
      </c>
      <c r="BO77" s="11">
        <f>BE77/(AE77-AT77)</f>
        <v>2.8094515205371247</v>
      </c>
      <c r="BP77" s="11"/>
      <c r="BQ77" s="8">
        <f>DF77</f>
        <v>1.5605115171013475</v>
      </c>
      <c r="BR77" s="11">
        <f>DG77</f>
        <v>1.7982456935347546</v>
      </c>
      <c r="BS77" s="11">
        <f>DH77</f>
        <v>1.5605115171013475</v>
      </c>
      <c r="BT77" s="11">
        <f>LARGE(BQ77:BS77,1)</f>
        <v>1.7982456935347546</v>
      </c>
      <c r="BU77" s="11">
        <f>BF77/BT77</f>
        <v>1.8322043055633732</v>
      </c>
      <c r="BV77" s="11"/>
      <c r="BW77" s="8">
        <f>DI77</f>
        <v>2.82842712474619</v>
      </c>
      <c r="BX77" s="11">
        <f>DJ77</f>
        <v>2.82842712474619</v>
      </c>
      <c r="BY77" s="11">
        <f>LARGE(BW77:BX77,1)</f>
        <v>2.82842712474619</v>
      </c>
      <c r="BZ77" s="11">
        <f>BG77/BY77</f>
        <v>4.255415565490331</v>
      </c>
      <c r="CA77" s="11"/>
      <c r="CC77" s="11"/>
      <c r="CD77" s="11">
        <f>AZ77</f>
        <v>0.7853981633974483</v>
      </c>
      <c r="CE77" s="11">
        <f>CD77*(180/PI())</f>
        <v>45</v>
      </c>
      <c r="CF77" s="11">
        <f>(PI()/2)-CD77</f>
        <v>0.7853981633974483</v>
      </c>
      <c r="CG77" s="11">
        <f>CF77*(180/PI())</f>
        <v>45</v>
      </c>
      <c r="CH77" s="2" t="s">
        <v>13</v>
      </c>
      <c r="CI77" s="11">
        <f>CD77-(CK77+CN77)</f>
        <v>0.18887476789602697</v>
      </c>
      <c r="CJ77" s="11">
        <f>CI77*(180/PI())</f>
        <v>10.82172705695536</v>
      </c>
      <c r="CK77" s="11">
        <f>ACOS((DD77^2+DC77^2-AH77^2)/(2*DD77*DC77))</f>
        <v>0.24723336082225345</v>
      </c>
      <c r="CL77" s="11">
        <f>CK77*(180/PI())</f>
        <v>14.16542812995016</v>
      </c>
      <c r="CM77" s="2" t="s">
        <v>13</v>
      </c>
      <c r="CN77" s="11">
        <f>ACOS((AT77^2+DD77^2-(AG77-AM77)^2)/(2*AT77*DD77))-CF77</f>
        <v>0.34929003467916786</v>
      </c>
      <c r="CO77" s="11">
        <f>CN77*(180/PI())</f>
        <v>20.01284481309448</v>
      </c>
      <c r="CP77" s="11">
        <f>ATAN(AT77/AM77)</f>
        <v>0.7853981633974483</v>
      </c>
      <c r="CQ77" s="11">
        <f>CP77*(180/PI())</f>
        <v>45</v>
      </c>
      <c r="CR77" s="11">
        <f>ACOS((DB77^2+DA77^2-AH77^2)/(2*DB77*DA77))</f>
        <v>0.24723336082225345</v>
      </c>
      <c r="CS77" s="11">
        <f>CR77*(180/PI())</f>
        <v>14.16542812995016</v>
      </c>
      <c r="CT77" s="2" t="s">
        <v>13</v>
      </c>
      <c r="CU77" s="11">
        <f>ACOS((DA77^2+AM77^2-(AE77-AT77)^2)/(2*DA77*AM77))-CD77</f>
        <v>0.34929003467916786</v>
      </c>
      <c r="CV77" s="11">
        <f>CU77*(180/PI())</f>
        <v>20.01284481309448</v>
      </c>
      <c r="CW77" s="2" t="s">
        <v>13</v>
      </c>
      <c r="CX77" s="11">
        <f>((PI()/2)-CD77)-(CU77+CR77)</f>
        <v>0.18887476789602697</v>
      </c>
      <c r="CY77" s="11">
        <f>CX77*(180/PI())</f>
        <v>10.82172705695536</v>
      </c>
      <c r="DA77" s="11">
        <f>SQRT(AM77^2+(AE77-AT77)^2)</f>
        <v>3.010194973953156</v>
      </c>
      <c r="DB77" s="11">
        <f>SQRT((AM77-AH77)^2+(AE77-AT77)^2)</f>
        <v>2.777849203071676</v>
      </c>
      <c r="DC77" s="11">
        <f>SQRT((AG77-AM77)^2+(AT77-AH77)^2)</f>
        <v>2.777849203071676</v>
      </c>
      <c r="DD77" s="11">
        <f>SQRT((AG77-AM77)^2+AT77^2)</f>
        <v>3.010194973953156</v>
      </c>
      <c r="DE77" s="11">
        <f>SQRT(AM77^2+AT77^2)</f>
        <v>1.7982456935347546</v>
      </c>
      <c r="DF77" s="11">
        <f>DC77*SIN(CK77+CN77)</f>
        <v>1.5605115171013475</v>
      </c>
      <c r="DG77" s="11">
        <f>DE77*SIN(CP77+CD77)</f>
        <v>1.7982456935347546</v>
      </c>
      <c r="DH77" s="11">
        <f>DB77*SIN(CU77+CR77)</f>
        <v>1.5605115171013475</v>
      </c>
      <c r="DI77" s="11">
        <f>DD77*SIN(CF77+CI77+CK77)</f>
        <v>2.82842712474619</v>
      </c>
      <c r="DJ77" s="11">
        <f>DA77*SIN(CR77+CX77+CD77)</f>
        <v>2.82842712474619</v>
      </c>
      <c r="DK77" s="11"/>
      <c r="DL77" s="11"/>
      <c r="DM77" s="11"/>
      <c r="DN77" s="11"/>
      <c r="DO77" s="11"/>
      <c r="DP77" s="11"/>
      <c r="DQ77" s="11"/>
      <c r="DR77" s="11"/>
    </row>
    <row r="78" spans="1:122" ht="15">
      <c r="A78" s="1">
        <v>78</v>
      </c>
      <c r="B78" s="14" t="s">
        <v>116</v>
      </c>
      <c r="C78" s="15" t="s">
        <v>187</v>
      </c>
      <c r="D78" s="13">
        <v>4</v>
      </c>
      <c r="E78" s="13">
        <v>4</v>
      </c>
      <c r="F78" s="12">
        <v>0.625</v>
      </c>
      <c r="G78" s="8">
        <f>H78*490/144</f>
        <v>15.684678819444445</v>
      </c>
      <c r="H78" s="16">
        <f>AH78*(AD78+AG78)</f>
        <v>4.609375</v>
      </c>
      <c r="I78" s="8">
        <f>BD78</f>
        <v>6.65990969555526</v>
      </c>
      <c r="J78" s="11">
        <f>BN78</f>
        <v>2.4023518351563493</v>
      </c>
      <c r="K78" s="11">
        <f>BI78</f>
        <v>1.2020240282371424</v>
      </c>
      <c r="L78" s="11">
        <f>AM78</f>
        <v>1.2277542372881356</v>
      </c>
      <c r="M78" s="11">
        <f>AO78</f>
        <v>2.772245762711864</v>
      </c>
      <c r="N78" s="8">
        <f>BE78</f>
        <v>6.65990969555526</v>
      </c>
      <c r="O78" s="11">
        <f>BO78</f>
        <v>2.4023518351563493</v>
      </c>
      <c r="P78" s="11">
        <f>BJ78</f>
        <v>1.2020240282371424</v>
      </c>
      <c r="Q78" s="11">
        <f>AT78</f>
        <v>1.2277542372881356</v>
      </c>
      <c r="R78" s="11">
        <f>AV78</f>
        <v>2.772245762711864</v>
      </c>
      <c r="S78" s="8">
        <f>BF78</f>
        <v>2.798680881995938</v>
      </c>
      <c r="T78" s="11">
        <f>BU78</f>
        <v>1.6118586032393727</v>
      </c>
      <c r="U78" s="11">
        <f>BK78</f>
        <v>0.7792120671457543</v>
      </c>
      <c r="V78" s="11">
        <f>BT78</f>
        <v>1.7363066936339167</v>
      </c>
      <c r="W78" s="8">
        <f>BG78</f>
        <v>10.521138509114582</v>
      </c>
      <c r="X78" s="11">
        <f>BZ78</f>
        <v>3.7197841927989215</v>
      </c>
      <c r="Y78" s="11">
        <f>BL78</f>
        <v>1.510811729942991</v>
      </c>
      <c r="Z78" s="11">
        <f>BY78</f>
        <v>2.8284271247461903</v>
      </c>
      <c r="AA78" s="11">
        <f>BA78</f>
        <v>45</v>
      </c>
      <c r="AB78" s="11">
        <f>BB78</f>
        <v>1</v>
      </c>
      <c r="AD78" s="8">
        <f>AE78-AH78</f>
        <v>3.375</v>
      </c>
      <c r="AE78" s="11">
        <f>E78</f>
        <v>4</v>
      </c>
      <c r="AF78" s="11">
        <f>AG78-AH78</f>
        <v>3.375</v>
      </c>
      <c r="AG78" s="11">
        <f>D78</f>
        <v>4</v>
      </c>
      <c r="AH78" s="11">
        <f>F78</f>
        <v>0.625</v>
      </c>
      <c r="AI78" s="8">
        <f>AG78*AH78</f>
        <v>2.5</v>
      </c>
      <c r="AJ78" s="11">
        <f>AG78/2</f>
        <v>2</v>
      </c>
      <c r="AK78" s="11">
        <f>AD78*AH78</f>
        <v>2.109375</v>
      </c>
      <c r="AL78" s="11">
        <f>AH78/2</f>
        <v>0.3125</v>
      </c>
      <c r="AM78" s="11">
        <f>(AI78*AJ78+AK78*AL78)/(AI78+AK78)</f>
        <v>1.2277542372881356</v>
      </c>
      <c r="AN78" s="11"/>
      <c r="AO78" s="11">
        <f>AG78-AM78</f>
        <v>2.772245762711864</v>
      </c>
      <c r="AP78" s="8">
        <f>AE78*AH78</f>
        <v>2.5</v>
      </c>
      <c r="AQ78" s="11">
        <f>AE78/2</f>
        <v>2</v>
      </c>
      <c r="AR78" s="11">
        <f>AF78*AH78</f>
        <v>2.109375</v>
      </c>
      <c r="AS78" s="11">
        <f>AH78/2</f>
        <v>0.3125</v>
      </c>
      <c r="AT78" s="11">
        <f>(AP78*AQ78+AR78*AS78)/(AP78+AR78)</f>
        <v>1.2277542372881356</v>
      </c>
      <c r="AU78" s="11"/>
      <c r="AV78" s="11">
        <f>AE78-AT78</f>
        <v>2.772245762711864</v>
      </c>
      <c r="AX78" s="11">
        <f>-(AD78*AE78*AF78*AG78*AH78)/(4*(AE78+AF78))</f>
        <v>-3.8612288135593222</v>
      </c>
      <c r="AY78" s="11" t="str">
        <f>IF(AE78=AG78,"N/A",(2*AX78)/(BE78-BD78))</f>
        <v>N/A</v>
      </c>
      <c r="AZ78" s="11">
        <f>IF(AE78=AG78,PI()/4,(1/2)*ATAN(AY78))</f>
        <v>0.7853981633974483</v>
      </c>
      <c r="BA78" s="11">
        <f>IF(AE78=AG78,45,(1/2)*ATAN(AY78)*(180/PI()))</f>
        <v>45</v>
      </c>
      <c r="BB78" s="11">
        <f>IF(AE78=AG78,1,TAN(BA78/(180/PI())))</f>
        <v>1</v>
      </c>
      <c r="BD78" s="11">
        <f>(1/3)*(AH78*(AG78-AM78)^3+AE78*AM78^3-AD78*(AM78-AH78)^3)</f>
        <v>6.65990969555526</v>
      </c>
      <c r="BE78" s="11">
        <f>(1/3)*(AH78*(AE78-AT78)^3+AG78*AT78^3-AF78*(AT78-AH78)^3)</f>
        <v>6.65990969555526</v>
      </c>
      <c r="BF78" s="11">
        <f>BD78*(SIN(AZ78))^2+BE78*(COS(AZ78))^2+AX78*SIN(2*AZ78)</f>
        <v>2.798680881995938</v>
      </c>
      <c r="BG78" s="11">
        <f>BD78*COS(AZ78)^2+BE78*SIN(AZ78)^2-AX78*SIN(2*AZ78)</f>
        <v>10.521138509114582</v>
      </c>
      <c r="BH78" s="11"/>
      <c r="BI78" s="8">
        <f>SQRT(BD78/H78)</f>
        <v>1.2020240282371424</v>
      </c>
      <c r="BJ78" s="11">
        <f>SQRT(BE78/H78)</f>
        <v>1.2020240282371424</v>
      </c>
      <c r="BK78" s="11">
        <f>SQRT(BF78/H78)</f>
        <v>0.7792120671457543</v>
      </c>
      <c r="BL78" s="11">
        <f>SQRT(BG78/H78)</f>
        <v>1.510811729942991</v>
      </c>
      <c r="BM78" s="11"/>
      <c r="BN78" s="8">
        <f>BD78/(AG78-AM78)</f>
        <v>2.4023518351563493</v>
      </c>
      <c r="BO78" s="11">
        <f>BE78/(AE78-AT78)</f>
        <v>2.4023518351563493</v>
      </c>
      <c r="BP78" s="11"/>
      <c r="BQ78" s="8">
        <f>DF78</f>
        <v>1.5340621693538623</v>
      </c>
      <c r="BR78" s="11">
        <f>DG78</f>
        <v>1.7363066936339167</v>
      </c>
      <c r="BS78" s="11">
        <f>DH78</f>
        <v>1.5340621693538623</v>
      </c>
      <c r="BT78" s="11">
        <f>LARGE(BQ78:BS78,1)</f>
        <v>1.7363066936339167</v>
      </c>
      <c r="BU78" s="11">
        <f>BF78/BT78</f>
        <v>1.6118586032393727</v>
      </c>
      <c r="BV78" s="11"/>
      <c r="BW78" s="8">
        <f>DI78</f>
        <v>2.8284271247461903</v>
      </c>
      <c r="BX78" s="11">
        <f>DJ78</f>
        <v>2.8284271247461903</v>
      </c>
      <c r="BY78" s="11">
        <f>LARGE(BW78:BX78,1)</f>
        <v>2.8284271247461903</v>
      </c>
      <c r="BZ78" s="11">
        <f>BG78/BY78</f>
        <v>3.7197841927989215</v>
      </c>
      <c r="CA78" s="11"/>
      <c r="CC78" s="11"/>
      <c r="CD78" s="11">
        <f>AZ78</f>
        <v>0.7853981633974483</v>
      </c>
      <c r="CE78" s="11">
        <f>CD78*(180/PI())</f>
        <v>45</v>
      </c>
      <c r="CF78" s="11">
        <f>(PI()/2)-CD78</f>
        <v>0.7853981633974483</v>
      </c>
      <c r="CG78" s="11">
        <f>CF78*(180/PI())</f>
        <v>45</v>
      </c>
      <c r="CH78" s="2" t="s">
        <v>13</v>
      </c>
      <c r="CI78" s="11">
        <f>CD78-(CK78+CN78)</f>
        <v>0.21409241146532887</v>
      </c>
      <c r="CJ78" s="11">
        <f>CI78*(180/PI())</f>
        <v>12.266591602741581</v>
      </c>
      <c r="CK78" s="11">
        <f>ACOS((DD78^2+DC78^2-AH78^2)/(2*DD78*DC78))</f>
        <v>0.2028193501351958</v>
      </c>
      <c r="CL78" s="11">
        <f>CK78*(180/PI())</f>
        <v>11.620692766332823</v>
      </c>
      <c r="CM78" s="2" t="s">
        <v>13</v>
      </c>
      <c r="CN78" s="11">
        <f>ACOS((AT78^2+DD78^2-(AG78-AM78)^2)/(2*AT78*DD78))-CF78</f>
        <v>0.3684864017969236</v>
      </c>
      <c r="CO78" s="11">
        <f>CN78*(180/PI())</f>
        <v>21.112715630925596</v>
      </c>
      <c r="CP78" s="11">
        <f>ATAN(AT78/AM78)</f>
        <v>0.7853981633974483</v>
      </c>
      <c r="CQ78" s="11">
        <f>CP78*(180/PI())</f>
        <v>45</v>
      </c>
      <c r="CR78" s="11">
        <f>ACOS((DB78^2+DA78^2-AH78^2)/(2*DB78*DA78))</f>
        <v>0.2028193501351958</v>
      </c>
      <c r="CS78" s="11">
        <f>CR78*(180/PI())</f>
        <v>11.620692766332823</v>
      </c>
      <c r="CT78" s="2" t="s">
        <v>13</v>
      </c>
      <c r="CU78" s="11">
        <f>ACOS((DA78^2+AM78^2-(AE78-AT78)^2)/(2*DA78*AM78))-CD78</f>
        <v>0.3684864017969236</v>
      </c>
      <c r="CV78" s="11">
        <f>CU78*(180/PI())</f>
        <v>21.112715630925596</v>
      </c>
      <c r="CW78" s="2" t="s">
        <v>13</v>
      </c>
      <c r="CX78" s="11">
        <f>((PI()/2)-CD78)-(CU78+CR78)</f>
        <v>0.21409241146532887</v>
      </c>
      <c r="CY78" s="11">
        <f>CX78*(180/PI())</f>
        <v>12.266591602741581</v>
      </c>
      <c r="DA78" s="11">
        <f>SQRT(AM78^2+(AE78-AT78)^2)</f>
        <v>3.0319510279773416</v>
      </c>
      <c r="DB78" s="11">
        <f>SQRT((AM78-AH78)^2+(AE78-AT78)^2)</f>
        <v>2.837015903981275</v>
      </c>
      <c r="DC78" s="11">
        <f>SQRT((AG78-AM78)^2+(AT78-AH78)^2)</f>
        <v>2.837015903981275</v>
      </c>
      <c r="DD78" s="11">
        <f>SQRT((AG78-AM78)^2+AT78^2)</f>
        <v>3.0319510279773416</v>
      </c>
      <c r="DE78" s="11">
        <f>SQRT(AM78^2+AT78^2)</f>
        <v>1.7363066936339167</v>
      </c>
      <c r="DF78" s="11">
        <f>DC78*SIN(CK78+CN78)</f>
        <v>1.5340621693538623</v>
      </c>
      <c r="DG78" s="11">
        <f>DE78*SIN(CP78+CD78)</f>
        <v>1.7363066936339167</v>
      </c>
      <c r="DH78" s="11">
        <f>DB78*SIN(CU78+CR78)</f>
        <v>1.5340621693538623</v>
      </c>
      <c r="DI78" s="11">
        <f>DD78*SIN(CF78+CI78+CK78)</f>
        <v>2.8284271247461903</v>
      </c>
      <c r="DJ78" s="11">
        <f>DA78*SIN(CR78+CX78+CD78)</f>
        <v>2.8284271247461903</v>
      </c>
      <c r="DK78" s="11"/>
      <c r="DL78" s="11"/>
      <c r="DM78" s="11"/>
      <c r="DN78" s="11"/>
      <c r="DO78" s="11"/>
      <c r="DP78" s="11"/>
      <c r="DQ78" s="11"/>
      <c r="DR78" s="11"/>
    </row>
    <row r="79" spans="1:122" ht="15">
      <c r="A79" s="5">
        <v>79</v>
      </c>
      <c r="B79" s="14" t="s">
        <v>116</v>
      </c>
      <c r="C79" s="15" t="s">
        <v>188</v>
      </c>
      <c r="D79" s="13">
        <v>4</v>
      </c>
      <c r="E79" s="13">
        <v>4</v>
      </c>
      <c r="F79" s="12">
        <v>0.5</v>
      </c>
      <c r="G79" s="8">
        <f>H79*490/144</f>
        <v>12.760416666666666</v>
      </c>
      <c r="H79" s="16">
        <f>AH79*(AD79+AG79)</f>
        <v>3.75</v>
      </c>
      <c r="I79" s="8">
        <f>BD79</f>
        <v>5.561458333333332</v>
      </c>
      <c r="J79" s="11">
        <f>BN79</f>
        <v>1.9744822485207096</v>
      </c>
      <c r="K79" s="11">
        <f>BI79</f>
        <v>1.2178076841421042</v>
      </c>
      <c r="L79" s="11">
        <f>AM79</f>
        <v>1.1833333333333333</v>
      </c>
      <c r="M79" s="11">
        <f>AO79</f>
        <v>2.8166666666666664</v>
      </c>
      <c r="N79" s="8">
        <f>BE79</f>
        <v>5.561458333333332</v>
      </c>
      <c r="O79" s="11">
        <f>BO79</f>
        <v>1.9744822485207096</v>
      </c>
      <c r="P79" s="11">
        <f>BJ79</f>
        <v>1.2178076841421042</v>
      </c>
      <c r="Q79" s="11">
        <f>AT79</f>
        <v>1.1833333333333333</v>
      </c>
      <c r="R79" s="11">
        <f>AV79</f>
        <v>2.8166666666666664</v>
      </c>
      <c r="S79" s="8">
        <f>BF79</f>
        <v>2.294791666666665</v>
      </c>
      <c r="T79" s="11">
        <f>BU79</f>
        <v>1.3712642948538407</v>
      </c>
      <c r="U79" s="11">
        <f>BK79</f>
        <v>0.7822687801800887</v>
      </c>
      <c r="V79" s="11">
        <f>BT79</f>
        <v>1.6734860488081624</v>
      </c>
      <c r="W79" s="8">
        <f>BG79</f>
        <v>8.828124999999998</v>
      </c>
      <c r="X79" s="11">
        <f>BZ79</f>
        <v>3.121213526331244</v>
      </c>
      <c r="Y79" s="11">
        <f>BL79</f>
        <v>1.5343293866268306</v>
      </c>
      <c r="Z79" s="11">
        <f>BY79</f>
        <v>2.8284271247461903</v>
      </c>
      <c r="AA79" s="11">
        <f>BA79</f>
        <v>45</v>
      </c>
      <c r="AB79" s="11">
        <f>BB79</f>
        <v>1</v>
      </c>
      <c r="AD79" s="8">
        <f>AE79-AH79</f>
        <v>3.5</v>
      </c>
      <c r="AE79" s="11">
        <f>E79</f>
        <v>4</v>
      </c>
      <c r="AF79" s="11">
        <f>AG79-AH79</f>
        <v>3.5</v>
      </c>
      <c r="AG79" s="11">
        <f>D79</f>
        <v>4</v>
      </c>
      <c r="AH79" s="11">
        <f>F79</f>
        <v>0.5</v>
      </c>
      <c r="AI79" s="8">
        <f>AG79*AH79</f>
        <v>2</v>
      </c>
      <c r="AJ79" s="11">
        <f>AG79/2</f>
        <v>2</v>
      </c>
      <c r="AK79" s="11">
        <f>AD79*AH79</f>
        <v>1.75</v>
      </c>
      <c r="AL79" s="11">
        <f>AH79/2</f>
        <v>0.25</v>
      </c>
      <c r="AM79" s="11">
        <f>(AI79*AJ79+AK79*AL79)/(AI79+AK79)</f>
        <v>1.1833333333333333</v>
      </c>
      <c r="AN79" s="11"/>
      <c r="AO79" s="11">
        <f>AG79-AM79</f>
        <v>2.8166666666666664</v>
      </c>
      <c r="AP79" s="8">
        <f>AE79*AH79</f>
        <v>2</v>
      </c>
      <c r="AQ79" s="11">
        <f>AE79/2</f>
        <v>2</v>
      </c>
      <c r="AR79" s="11">
        <f>AF79*AH79</f>
        <v>1.75</v>
      </c>
      <c r="AS79" s="11">
        <f>AH79/2</f>
        <v>0.25</v>
      </c>
      <c r="AT79" s="11">
        <f>(AP79*AQ79+AR79*AS79)/(AP79+AR79)</f>
        <v>1.1833333333333333</v>
      </c>
      <c r="AU79" s="11"/>
      <c r="AV79" s="11">
        <f>AE79-AT79</f>
        <v>2.8166666666666664</v>
      </c>
      <c r="AX79" s="11">
        <f>-(AD79*AE79*AF79*AG79*AH79)/(4*(AE79+AF79))</f>
        <v>-3.2666666666666666</v>
      </c>
      <c r="AY79" s="11" t="str">
        <f>IF(AE79=AG79,"N/A",(2*AX79)/(BE79-BD79))</f>
        <v>N/A</v>
      </c>
      <c r="AZ79" s="11">
        <f>IF(AE79=AG79,PI()/4,(1/2)*ATAN(AY79))</f>
        <v>0.7853981633974483</v>
      </c>
      <c r="BA79" s="11">
        <f>IF(AE79=AG79,45,(1/2)*ATAN(AY79)*(180/PI()))</f>
        <v>45</v>
      </c>
      <c r="BB79" s="11">
        <f>IF(AE79=AG79,1,TAN(BA79/(180/PI())))</f>
        <v>1</v>
      </c>
      <c r="BD79" s="11">
        <f>(1/3)*(AH79*(AG79-AM79)^3+AE79*AM79^3-AD79*(AM79-AH79)^3)</f>
        <v>5.561458333333332</v>
      </c>
      <c r="BE79" s="11">
        <f>(1/3)*(AH79*(AE79-AT79)^3+AG79*AT79^3-AF79*(AT79-AH79)^3)</f>
        <v>5.561458333333332</v>
      </c>
      <c r="BF79" s="11">
        <f>BD79*(SIN(AZ79))^2+BE79*(COS(AZ79))^2+AX79*SIN(2*AZ79)</f>
        <v>2.294791666666665</v>
      </c>
      <c r="BG79" s="11">
        <f>BD79*COS(AZ79)^2+BE79*SIN(AZ79)^2-AX79*SIN(2*AZ79)</f>
        <v>8.828124999999998</v>
      </c>
      <c r="BH79" s="11"/>
      <c r="BI79" s="8">
        <f>SQRT(BD79/H79)</f>
        <v>1.2178076841421042</v>
      </c>
      <c r="BJ79" s="11">
        <f>SQRT(BE79/H79)</f>
        <v>1.2178076841421042</v>
      </c>
      <c r="BK79" s="11">
        <f>SQRT(BF79/H79)</f>
        <v>0.7822687801800887</v>
      </c>
      <c r="BL79" s="11">
        <f>SQRT(BG79/H79)</f>
        <v>1.5343293866268306</v>
      </c>
      <c r="BM79" s="11"/>
      <c r="BN79" s="8">
        <f>BD79/(AG79-AM79)</f>
        <v>1.9744822485207096</v>
      </c>
      <c r="BO79" s="11">
        <f>BE79/(AE79-AT79)</f>
        <v>1.9744822485207096</v>
      </c>
      <c r="BP79" s="11"/>
      <c r="BQ79" s="8">
        <f>DF79</f>
        <v>1.5084944665313016</v>
      </c>
      <c r="BR79" s="11">
        <f>DG79</f>
        <v>1.6734860488081624</v>
      </c>
      <c r="BS79" s="11">
        <f>DH79</f>
        <v>1.5084944665313016</v>
      </c>
      <c r="BT79" s="11">
        <f>LARGE(BQ79:BS79,1)</f>
        <v>1.6734860488081624</v>
      </c>
      <c r="BU79" s="11">
        <f>BF79/BT79</f>
        <v>1.3712642948538407</v>
      </c>
      <c r="BV79" s="11"/>
      <c r="BW79" s="8">
        <f>DI79</f>
        <v>2.8284271247461903</v>
      </c>
      <c r="BX79" s="11">
        <f>DJ79</f>
        <v>2.8284271247461903</v>
      </c>
      <c r="BY79" s="11">
        <f>LARGE(BW79:BX79,1)</f>
        <v>2.8284271247461903</v>
      </c>
      <c r="BZ79" s="11">
        <f>BG79/BY79</f>
        <v>3.121213526331244</v>
      </c>
      <c r="CA79" s="11"/>
      <c r="CC79" s="11"/>
      <c r="CD79" s="11">
        <f>AZ79</f>
        <v>0.7853981633974483</v>
      </c>
      <c r="CE79" s="11">
        <f>CD79*(180/PI())</f>
        <v>45</v>
      </c>
      <c r="CF79" s="11">
        <f>(PI()/2)-CD79</f>
        <v>0.7853981633974483</v>
      </c>
      <c r="CG79" s="11">
        <f>CF79*(180/PI())</f>
        <v>45</v>
      </c>
      <c r="CH79" s="2" t="s">
        <v>13</v>
      </c>
      <c r="CI79" s="11">
        <f>CD79-(CK79+CN79)</f>
        <v>0.23800527546599248</v>
      </c>
      <c r="CJ79" s="11">
        <f>CI79*(180/PI())</f>
        <v>13.636697786049927</v>
      </c>
      <c r="CK79" s="11">
        <f>ACOS((DD79^2+DC79^2-AH79^2)/(2*DD79*DC79))</f>
        <v>0.1597233095574575</v>
      </c>
      <c r="CL79" s="11">
        <f>CK79*(180/PI())</f>
        <v>9.15147152750388</v>
      </c>
      <c r="CM79" s="2" t="s">
        <v>13</v>
      </c>
      <c r="CN79" s="11">
        <f>ACOS((AT79^2+DD79^2-(AG79-AM79)^2)/(2*AT79*DD79))-CF79</f>
        <v>0.3876695783739983</v>
      </c>
      <c r="CO79" s="11">
        <f>CN79*(180/PI())</f>
        <v>22.211830686446195</v>
      </c>
      <c r="CP79" s="11">
        <f>ATAN(AT79/AM79)</f>
        <v>0.7853981633974483</v>
      </c>
      <c r="CQ79" s="11">
        <f>CP79*(180/PI())</f>
        <v>45</v>
      </c>
      <c r="CR79" s="11">
        <f>ACOS((DB79^2+DA79^2-AH79^2)/(2*DB79*DA79))</f>
        <v>0.1597233095574575</v>
      </c>
      <c r="CS79" s="11">
        <f>CR79*(180/PI())</f>
        <v>9.15147152750388</v>
      </c>
      <c r="CT79" s="2" t="s">
        <v>13</v>
      </c>
      <c r="CU79" s="11">
        <f>ACOS((DA79^2+AM79^2-(AE79-AT79)^2)/(2*DA79*AM79))-CD79</f>
        <v>0.3876695783739983</v>
      </c>
      <c r="CV79" s="11">
        <f>CU79*(180/PI())</f>
        <v>22.211830686446195</v>
      </c>
      <c r="CW79" s="2" t="s">
        <v>13</v>
      </c>
      <c r="CX79" s="11">
        <f>((PI()/2)-CD79)-(CU79+CR79)</f>
        <v>0.23800527546599248</v>
      </c>
      <c r="CY79" s="11">
        <f>CX79*(180/PI())</f>
        <v>13.636697786049927</v>
      </c>
      <c r="DA79" s="11">
        <f>SQRT(AM79^2+(AE79-AT79)^2)</f>
        <v>3.0551413860718277</v>
      </c>
      <c r="DB79" s="11">
        <f>SQRT((AM79-AH79)^2+(AE79-AT79)^2)</f>
        <v>2.898371190092041</v>
      </c>
      <c r="DC79" s="11">
        <f>SQRT((AG79-AM79)^2+(AT79-AH79)^2)</f>
        <v>2.898371190092041</v>
      </c>
      <c r="DD79" s="11">
        <f>SQRT((AG79-AM79)^2+AT79^2)</f>
        <v>3.0551413860718277</v>
      </c>
      <c r="DE79" s="11">
        <f>SQRT(AM79^2+AT79^2)</f>
        <v>1.6734860488081624</v>
      </c>
      <c r="DF79" s="11">
        <f>DC79*SIN(CK79+CN79)</f>
        <v>1.5084944665313016</v>
      </c>
      <c r="DG79" s="11">
        <f>DE79*SIN(CP79+CD79)</f>
        <v>1.6734860488081624</v>
      </c>
      <c r="DH79" s="11">
        <f>DB79*SIN(CU79+CR79)</f>
        <v>1.5084944665313016</v>
      </c>
      <c r="DI79" s="11">
        <f>DD79*SIN(CF79+CI79+CK79)</f>
        <v>2.8284271247461903</v>
      </c>
      <c r="DJ79" s="11">
        <f>DA79*SIN(CR79+CX79+CD79)</f>
        <v>2.8284271247461903</v>
      </c>
      <c r="DK79" s="11"/>
      <c r="DL79" s="11"/>
      <c r="DM79" s="11"/>
      <c r="DN79" s="11"/>
      <c r="DO79" s="11"/>
      <c r="DP79" s="11"/>
      <c r="DQ79" s="11"/>
      <c r="DR79" s="11"/>
    </row>
    <row r="80" spans="1:122" ht="15">
      <c r="A80" s="1">
        <v>80</v>
      </c>
      <c r="B80" s="14" t="s">
        <v>116</v>
      </c>
      <c r="C80" s="15" t="s">
        <v>189</v>
      </c>
      <c r="D80" s="13">
        <v>4</v>
      </c>
      <c r="E80" s="13">
        <v>4</v>
      </c>
      <c r="F80" s="12">
        <v>0.4375</v>
      </c>
      <c r="G80" s="8">
        <f>H80*490/144</f>
        <v>11.258409288194445</v>
      </c>
      <c r="H80" s="16">
        <f>AH80*(AD80+AG80)</f>
        <v>3.30859375</v>
      </c>
      <c r="I80" s="8">
        <f>BD80</f>
        <v>4.973829610945436</v>
      </c>
      <c r="J80" s="11">
        <f>BN80</f>
        <v>1.751902870333915</v>
      </c>
      <c r="K80" s="11">
        <f>BI80</f>
        <v>1.226093892913951</v>
      </c>
      <c r="L80" s="11">
        <f>AM80</f>
        <v>1.1608987603305785</v>
      </c>
      <c r="M80" s="11">
        <f>AO80</f>
        <v>2.8391012396694215</v>
      </c>
      <c r="N80" s="8">
        <f>BE80</f>
        <v>4.973829610945436</v>
      </c>
      <c r="O80" s="11">
        <f>BO80</f>
        <v>1.751902870333915</v>
      </c>
      <c r="P80" s="11">
        <f>BJ80</f>
        <v>1.226093892913951</v>
      </c>
      <c r="Q80" s="11">
        <f>AT80</f>
        <v>1.1608987603305785</v>
      </c>
      <c r="R80" s="11">
        <f>AV80</f>
        <v>2.8391012396694215</v>
      </c>
      <c r="S80" s="8">
        <f>BF80</f>
        <v>2.0369752721024605</v>
      </c>
      <c r="T80" s="11">
        <f>BU80</f>
        <v>1.2407275097811328</v>
      </c>
      <c r="U80" s="11">
        <f>BK80</f>
        <v>0.7846412859698637</v>
      </c>
      <c r="V80" s="11">
        <f>BT80</f>
        <v>1.6417587714016173</v>
      </c>
      <c r="W80" s="8">
        <f>BG80</f>
        <v>7.910683949788411</v>
      </c>
      <c r="X80" s="11">
        <f>BZ80</f>
        <v>2.796849132359484</v>
      </c>
      <c r="Y80" s="11">
        <f>BL80</f>
        <v>1.5462698732217908</v>
      </c>
      <c r="Z80" s="11">
        <f>BY80</f>
        <v>2.82842712474619</v>
      </c>
      <c r="AA80" s="11">
        <f>BA80</f>
        <v>45</v>
      </c>
      <c r="AB80" s="11">
        <f>BB80</f>
        <v>1</v>
      </c>
      <c r="AD80" s="8">
        <f>AE80-AH80</f>
        <v>3.5625</v>
      </c>
      <c r="AE80" s="11">
        <f>E80</f>
        <v>4</v>
      </c>
      <c r="AF80" s="11">
        <f>AG80-AH80</f>
        <v>3.5625</v>
      </c>
      <c r="AG80" s="11">
        <f>D80</f>
        <v>4</v>
      </c>
      <c r="AH80" s="11">
        <f>F80</f>
        <v>0.4375</v>
      </c>
      <c r="AI80" s="8">
        <f>AG80*AH80</f>
        <v>1.75</v>
      </c>
      <c r="AJ80" s="11">
        <f>AG80/2</f>
        <v>2</v>
      </c>
      <c r="AK80" s="11">
        <f>AD80*AH80</f>
        <v>1.55859375</v>
      </c>
      <c r="AL80" s="11">
        <f>AH80/2</f>
        <v>0.21875</v>
      </c>
      <c r="AM80" s="11">
        <f>(AI80*AJ80+AK80*AL80)/(AI80+AK80)</f>
        <v>1.1608987603305785</v>
      </c>
      <c r="AN80" s="11"/>
      <c r="AO80" s="11">
        <f>AG80-AM80</f>
        <v>2.8391012396694215</v>
      </c>
      <c r="AP80" s="8">
        <f>AE80*AH80</f>
        <v>1.75</v>
      </c>
      <c r="AQ80" s="11">
        <f>AE80/2</f>
        <v>2</v>
      </c>
      <c r="AR80" s="11">
        <f>AF80*AH80</f>
        <v>1.55859375</v>
      </c>
      <c r="AS80" s="11">
        <f>AH80/2</f>
        <v>0.21875</v>
      </c>
      <c r="AT80" s="11">
        <f>(AP80*AQ80+AR80*AS80)/(AP80+AR80)</f>
        <v>1.1608987603305785</v>
      </c>
      <c r="AU80" s="11"/>
      <c r="AV80" s="11">
        <f>AE80-AT80</f>
        <v>2.8391012396694215</v>
      </c>
      <c r="AX80" s="11">
        <f>-(AD80*AE80*AF80*AG80*AH80)/(4*(AE80+AF80))</f>
        <v>-2.9368543388429753</v>
      </c>
      <c r="AY80" s="11" t="str">
        <f>IF(AE80=AG80,"N/A",(2*AX80)/(BE80-BD80))</f>
        <v>N/A</v>
      </c>
      <c r="AZ80" s="11">
        <f>IF(AE80=AG80,PI()/4,(1/2)*ATAN(AY80))</f>
        <v>0.7853981633974483</v>
      </c>
      <c r="BA80" s="11">
        <f>IF(AE80=AG80,45,(1/2)*ATAN(AY80)*(180/PI()))</f>
        <v>45</v>
      </c>
      <c r="BB80" s="11">
        <f>IF(AE80=AG80,1,TAN(BA80/(180/PI())))</f>
        <v>1</v>
      </c>
      <c r="BD80" s="11">
        <f>(1/3)*(AH80*(AG80-AM80)^3+AE80*AM80^3-AD80*(AM80-AH80)^3)</f>
        <v>4.973829610945436</v>
      </c>
      <c r="BE80" s="11">
        <f>(1/3)*(AH80*(AE80-AT80)^3+AG80*AT80^3-AF80*(AT80-AH80)^3)</f>
        <v>4.973829610945436</v>
      </c>
      <c r="BF80" s="11">
        <f>BD80*(SIN(AZ80))^2+BE80*(COS(AZ80))^2+AX80*SIN(2*AZ80)</f>
        <v>2.0369752721024605</v>
      </c>
      <c r="BG80" s="11">
        <f>BD80*COS(AZ80)^2+BE80*SIN(AZ80)^2-AX80*SIN(2*AZ80)</f>
        <v>7.910683949788411</v>
      </c>
      <c r="BH80" s="11"/>
      <c r="BI80" s="8">
        <f>SQRT(BD80/H80)</f>
        <v>1.226093892913951</v>
      </c>
      <c r="BJ80" s="11">
        <f>SQRT(BE80/H80)</f>
        <v>1.226093892913951</v>
      </c>
      <c r="BK80" s="11">
        <f>SQRT(BF80/H80)</f>
        <v>0.7846412859698637</v>
      </c>
      <c r="BL80" s="11">
        <f>SQRT(BG80/H80)</f>
        <v>1.5462698732217908</v>
      </c>
      <c r="BM80" s="11"/>
      <c r="BN80" s="8">
        <f>BD80/(AG80-AM80)</f>
        <v>1.751902870333915</v>
      </c>
      <c r="BO80" s="11">
        <f>BE80/(AE80-AT80)</f>
        <v>1.751902870333915</v>
      </c>
      <c r="BP80" s="11"/>
      <c r="BQ80" s="8">
        <f>DF80</f>
        <v>1.4960275701136894</v>
      </c>
      <c r="BR80" s="11">
        <f>DG80</f>
        <v>1.6417587714016173</v>
      </c>
      <c r="BS80" s="11">
        <f>DH80</f>
        <v>1.4960275701136894</v>
      </c>
      <c r="BT80" s="11">
        <f>LARGE(BQ80:BS80,1)</f>
        <v>1.6417587714016173</v>
      </c>
      <c r="BU80" s="11">
        <f>BF80/BT80</f>
        <v>1.2407275097811328</v>
      </c>
      <c r="BV80" s="11"/>
      <c r="BW80" s="8">
        <f>DI80</f>
        <v>2.82842712474619</v>
      </c>
      <c r="BX80" s="11">
        <f>DJ80</f>
        <v>2.82842712474619</v>
      </c>
      <c r="BY80" s="11">
        <f>LARGE(BW80:BX80,1)</f>
        <v>2.82842712474619</v>
      </c>
      <c r="BZ80" s="11">
        <f>BG80/BY80</f>
        <v>2.796849132359484</v>
      </c>
      <c r="CA80" s="11"/>
      <c r="CC80" s="11"/>
      <c r="CD80" s="11">
        <f>AZ80</f>
        <v>0.7853981633974483</v>
      </c>
      <c r="CE80" s="11">
        <f>CD80*(180/PI())</f>
        <v>45</v>
      </c>
      <c r="CF80" s="11">
        <f>(PI()/2)-CD80</f>
        <v>0.7853981633974483</v>
      </c>
      <c r="CG80" s="11">
        <f>CF80*(180/PI())</f>
        <v>45</v>
      </c>
      <c r="CH80" s="2" t="s">
        <v>13</v>
      </c>
      <c r="CI80" s="11">
        <f>CD80-(CK80+CN80)</f>
        <v>0.24948978212074957</v>
      </c>
      <c r="CJ80" s="11">
        <f>CI80*(180/PI())</f>
        <v>14.294711547157416</v>
      </c>
      <c r="CK80" s="11">
        <f>ACOS((DD80^2+DC80^2-AH80^2)/(2*DD80*DC80))</f>
        <v>0.13866244709288944</v>
      </c>
      <c r="CL80" s="11">
        <f>CK80*(180/PI())</f>
        <v>7.944772995378636</v>
      </c>
      <c r="CM80" s="2" t="s">
        <v>13</v>
      </c>
      <c r="CN80" s="11">
        <f>ACOS((AT80^2+DD80^2-(AG80-AM80)^2)/(2*AT80*DD80))-CF80</f>
        <v>0.39724593418380927</v>
      </c>
      <c r="CO80" s="11">
        <f>CN80*(180/PI())</f>
        <v>22.76051545746395</v>
      </c>
      <c r="CP80" s="11">
        <f>ATAN(AT80/AM80)</f>
        <v>0.7853981633974483</v>
      </c>
      <c r="CQ80" s="11">
        <f>CP80*(180/PI())</f>
        <v>45</v>
      </c>
      <c r="CR80" s="11">
        <f>ACOS((DB80^2+DA80^2-AH80^2)/(2*DB80*DA80))</f>
        <v>0.13866244709288944</v>
      </c>
      <c r="CS80" s="11">
        <f>CR80*(180/PI())</f>
        <v>7.944772995378636</v>
      </c>
      <c r="CT80" s="2" t="s">
        <v>13</v>
      </c>
      <c r="CU80" s="11">
        <f>ACOS((DA80^2+AM80^2-(AE80-AT80)^2)/(2*DA80*AM80))-CD80</f>
        <v>0.39724593418380927</v>
      </c>
      <c r="CV80" s="11">
        <f>CU80*(180/PI())</f>
        <v>22.76051545746395</v>
      </c>
      <c r="CW80" s="2" t="s">
        <v>13</v>
      </c>
      <c r="CX80" s="11">
        <f>((PI()/2)-CD80)-(CU80+CR80)</f>
        <v>0.24948978212074957</v>
      </c>
      <c r="CY80" s="11">
        <f>CX80*(180/PI())</f>
        <v>14.294711547157416</v>
      </c>
      <c r="DA80" s="11">
        <f>SQRT(AM80^2+(AE80-AT80)^2)</f>
        <v>3.0672759544634256</v>
      </c>
      <c r="DB80" s="11">
        <f>SQRT((AM80-AH80)^2+(AE80-AT80)^2)</f>
        <v>2.929812556383132</v>
      </c>
      <c r="DC80" s="11">
        <f>SQRT((AG80-AM80)^2+(AT80-AH80)^2)</f>
        <v>2.929812556383132</v>
      </c>
      <c r="DD80" s="11">
        <f>SQRT((AG80-AM80)^2+AT80^2)</f>
        <v>3.0672759544634256</v>
      </c>
      <c r="DE80" s="11">
        <f>SQRT(AM80^2+AT80^2)</f>
        <v>1.6417587714016173</v>
      </c>
      <c r="DF80" s="11">
        <f>DC80*SIN(CK80+CN80)</f>
        <v>1.4960275701136894</v>
      </c>
      <c r="DG80" s="11">
        <f>DE80*SIN(CP80+CD80)</f>
        <v>1.6417587714016173</v>
      </c>
      <c r="DH80" s="11">
        <f>DB80*SIN(CU80+CR80)</f>
        <v>1.4960275701136894</v>
      </c>
      <c r="DI80" s="11">
        <f>DD80*SIN(CF80+CI80+CK80)</f>
        <v>2.82842712474619</v>
      </c>
      <c r="DJ80" s="11">
        <f>DA80*SIN(CR80+CX80+CD80)</f>
        <v>2.82842712474619</v>
      </c>
      <c r="DK80" s="11"/>
      <c r="DL80" s="11"/>
      <c r="DM80" s="11"/>
      <c r="DN80" s="11"/>
      <c r="DO80" s="11"/>
      <c r="DP80" s="11"/>
      <c r="DQ80" s="11"/>
      <c r="DR80" s="11"/>
    </row>
    <row r="81" spans="1:122" ht="15">
      <c r="A81" s="5">
        <v>81</v>
      </c>
      <c r="B81" s="14" t="s">
        <v>116</v>
      </c>
      <c r="C81" s="15" t="s">
        <v>190</v>
      </c>
      <c r="D81" s="13">
        <v>4</v>
      </c>
      <c r="E81" s="13">
        <v>4</v>
      </c>
      <c r="F81" s="12">
        <v>0.375</v>
      </c>
      <c r="G81" s="8">
        <f>H81*490/144</f>
        <v>9.729817708333334</v>
      </c>
      <c r="H81" s="16">
        <f>AH81*(AD81+AG81)</f>
        <v>2.859375</v>
      </c>
      <c r="I81" s="8">
        <f>BD81</f>
        <v>4.358623567174693</v>
      </c>
      <c r="J81" s="11">
        <f>BN81</f>
        <v>1.5230993918949158</v>
      </c>
      <c r="K81" s="11">
        <f>BI81</f>
        <v>1.234636532650433</v>
      </c>
      <c r="L81" s="11">
        <f>AM81</f>
        <v>1.1383196721311475</v>
      </c>
      <c r="M81" s="11">
        <f>AO81</f>
        <v>2.8616803278688527</v>
      </c>
      <c r="N81" s="8">
        <f>BE81</f>
        <v>4.358623567174693</v>
      </c>
      <c r="O81" s="11">
        <f>BO81</f>
        <v>1.5230993918949158</v>
      </c>
      <c r="P81" s="11">
        <f>BJ81</f>
        <v>1.234636532650433</v>
      </c>
      <c r="Q81" s="11">
        <f>AT81</f>
        <v>1.1383196721311475</v>
      </c>
      <c r="R81" s="11">
        <f>AV81</f>
        <v>2.8616803278688527</v>
      </c>
      <c r="S81" s="8">
        <f>BF81</f>
        <v>1.7735825835681354</v>
      </c>
      <c r="T81" s="11">
        <f>BU81</f>
        <v>1.1017223918193844</v>
      </c>
      <c r="U81" s="11">
        <f>BK81</f>
        <v>0.7875717864699705</v>
      </c>
      <c r="V81" s="11">
        <f>BT81</f>
        <v>1.6098271186439637</v>
      </c>
      <c r="W81" s="8">
        <f>BG81</f>
        <v>6.94366455078125</v>
      </c>
      <c r="X81" s="11">
        <f>BZ81</f>
        <v>2.4549561450710318</v>
      </c>
      <c r="Y81" s="11">
        <f>BL81</f>
        <v>1.5583277629133951</v>
      </c>
      <c r="Z81" s="11">
        <f>BY81</f>
        <v>2.8284271247461903</v>
      </c>
      <c r="AA81" s="11">
        <f>BA81</f>
        <v>45</v>
      </c>
      <c r="AB81" s="11">
        <f>BB81</f>
        <v>1</v>
      </c>
      <c r="AD81" s="8">
        <f>AE81-AH81</f>
        <v>3.625</v>
      </c>
      <c r="AE81" s="11">
        <f>E81</f>
        <v>4</v>
      </c>
      <c r="AF81" s="11">
        <f>AG81-AH81</f>
        <v>3.625</v>
      </c>
      <c r="AG81" s="11">
        <f>D81</f>
        <v>4</v>
      </c>
      <c r="AH81" s="11">
        <f>F81</f>
        <v>0.375</v>
      </c>
      <c r="AI81" s="8">
        <f>AG81*AH81</f>
        <v>1.5</v>
      </c>
      <c r="AJ81" s="11">
        <f>AG81/2</f>
        <v>2</v>
      </c>
      <c r="AK81" s="11">
        <f>AD81*AH81</f>
        <v>1.359375</v>
      </c>
      <c r="AL81" s="11">
        <f>AH81/2</f>
        <v>0.1875</v>
      </c>
      <c r="AM81" s="11">
        <f>(AI81*AJ81+AK81*AL81)/(AI81+AK81)</f>
        <v>1.1383196721311475</v>
      </c>
      <c r="AN81" s="11"/>
      <c r="AO81" s="11">
        <f>AG81-AM81</f>
        <v>2.8616803278688527</v>
      </c>
      <c r="AP81" s="8">
        <f>AE81*AH81</f>
        <v>1.5</v>
      </c>
      <c r="AQ81" s="11">
        <f>AE81/2</f>
        <v>2</v>
      </c>
      <c r="AR81" s="11">
        <f>AF81*AH81</f>
        <v>1.359375</v>
      </c>
      <c r="AS81" s="11">
        <f>AH81/2</f>
        <v>0.1875</v>
      </c>
      <c r="AT81" s="11">
        <f>(AP81*AQ81+AR81*AS81)/(AP81+AR81)</f>
        <v>1.1383196721311475</v>
      </c>
      <c r="AU81" s="11"/>
      <c r="AV81" s="11">
        <f>AE81-AT81</f>
        <v>2.8616803278688527</v>
      </c>
      <c r="AX81" s="11">
        <f>-(AD81*AE81*AF81*AG81*AH81)/(4*(AE81+AF81))</f>
        <v>-2.5850409836065573</v>
      </c>
      <c r="AY81" s="11" t="str">
        <f>IF(AE81=AG81,"N/A",(2*AX81)/(BE81-BD81))</f>
        <v>N/A</v>
      </c>
      <c r="AZ81" s="11">
        <f>IF(AE81=AG81,PI()/4,(1/2)*ATAN(AY81))</f>
        <v>0.7853981633974483</v>
      </c>
      <c r="BA81" s="11">
        <f>IF(AE81=AG81,45,(1/2)*ATAN(AY81)*(180/PI()))</f>
        <v>45</v>
      </c>
      <c r="BB81" s="11">
        <f>IF(AE81=AG81,1,TAN(BA81/(180/PI())))</f>
        <v>1</v>
      </c>
      <c r="BD81" s="11">
        <f>(1/3)*(AH81*(AG81-AM81)^3+AE81*AM81^3-AD81*(AM81-AH81)^3)</f>
        <v>4.358623567174693</v>
      </c>
      <c r="BE81" s="11">
        <f>(1/3)*(AH81*(AE81-AT81)^3+AG81*AT81^3-AF81*(AT81-AH81)^3)</f>
        <v>4.358623567174693</v>
      </c>
      <c r="BF81" s="11">
        <f>BD81*(SIN(AZ81))^2+BE81*(COS(AZ81))^2+AX81*SIN(2*AZ81)</f>
        <v>1.7735825835681354</v>
      </c>
      <c r="BG81" s="11">
        <f>BD81*COS(AZ81)^2+BE81*SIN(AZ81)^2-AX81*SIN(2*AZ81)</f>
        <v>6.94366455078125</v>
      </c>
      <c r="BH81" s="11"/>
      <c r="BI81" s="8">
        <f>SQRT(BD81/H81)</f>
        <v>1.234636532650433</v>
      </c>
      <c r="BJ81" s="11">
        <f>SQRT(BE81/H81)</f>
        <v>1.234636532650433</v>
      </c>
      <c r="BK81" s="11">
        <f>SQRT(BF81/H81)</f>
        <v>0.7875717864699705</v>
      </c>
      <c r="BL81" s="11">
        <f>SQRT(BG81/H81)</f>
        <v>1.5583277629133951</v>
      </c>
      <c r="BM81" s="11"/>
      <c r="BN81" s="8">
        <f>BD81/(AG81-AM81)</f>
        <v>1.5230993918949158</v>
      </c>
      <c r="BO81" s="11">
        <f>BE81/(AE81-AT81)</f>
        <v>1.5230993918949158</v>
      </c>
      <c r="BP81" s="11"/>
      <c r="BQ81" s="8">
        <f>DF81</f>
        <v>1.483765049047183</v>
      </c>
      <c r="BR81" s="11">
        <f>DG81</f>
        <v>1.6098271186439637</v>
      </c>
      <c r="BS81" s="11">
        <f>DH81</f>
        <v>1.483765049047183</v>
      </c>
      <c r="BT81" s="11">
        <f>LARGE(BQ81:BS81,1)</f>
        <v>1.6098271186439637</v>
      </c>
      <c r="BU81" s="11">
        <f>BF81/BT81</f>
        <v>1.1017223918193844</v>
      </c>
      <c r="BV81" s="11"/>
      <c r="BW81" s="8">
        <f>DI81</f>
        <v>2.8284271247461903</v>
      </c>
      <c r="BX81" s="11">
        <f>DJ81</f>
        <v>2.8284271247461903</v>
      </c>
      <c r="BY81" s="11">
        <f>LARGE(BW81:BX81,1)</f>
        <v>2.8284271247461903</v>
      </c>
      <c r="BZ81" s="11">
        <f>BG81/BY81</f>
        <v>2.4549561450710318</v>
      </c>
      <c r="CA81" s="11"/>
      <c r="CC81" s="11"/>
      <c r="CD81" s="11">
        <f>AZ81</f>
        <v>0.7853981633974483</v>
      </c>
      <c r="CE81" s="11">
        <f>CD81*(180/PI())</f>
        <v>45</v>
      </c>
      <c r="CF81" s="11">
        <f>(PI()/2)-CD81</f>
        <v>0.7853981633974483</v>
      </c>
      <c r="CG81" s="11">
        <f>CF81*(180/PI())</f>
        <v>45</v>
      </c>
      <c r="CH81" s="2" t="s">
        <v>13</v>
      </c>
      <c r="CI81" s="11">
        <f>CD81-(CK81+CN81)</f>
        <v>0.260669244114929</v>
      </c>
      <c r="CJ81" s="11">
        <f>CI81*(180/PI())</f>
        <v>14.935247536650802</v>
      </c>
      <c r="CK81" s="11">
        <f>ACOS((DD81^2+DC81^2-AH81^2)/(2*DD81*DC81))</f>
        <v>0.11792201826951887</v>
      </c>
      <c r="CL81" s="11">
        <f>CK81*(180/PI())</f>
        <v>6.756433958508018</v>
      </c>
      <c r="CM81" s="2" t="s">
        <v>13</v>
      </c>
      <c r="CN81" s="11">
        <f>ACOS((AT81^2+DD81^2-(AG81-AM81)^2)/(2*AT81*DD81))-CF81</f>
        <v>0.40680690101300043</v>
      </c>
      <c r="CO81" s="11">
        <f>CN81*(180/PI())</f>
        <v>23.30831850484118</v>
      </c>
      <c r="CP81" s="11">
        <f>ATAN(AT81/AM81)</f>
        <v>0.7853981633974483</v>
      </c>
      <c r="CQ81" s="11">
        <f>CP81*(180/PI())</f>
        <v>45</v>
      </c>
      <c r="CR81" s="11">
        <f>ACOS((DB81^2+DA81^2-AH81^2)/(2*DB81*DA81))</f>
        <v>0.11792201826951887</v>
      </c>
      <c r="CS81" s="11">
        <f>CR81*(180/PI())</f>
        <v>6.756433958508018</v>
      </c>
      <c r="CT81" s="2" t="s">
        <v>13</v>
      </c>
      <c r="CU81" s="11">
        <f>ACOS((DA81^2+AM81^2-(AE81-AT81)^2)/(2*DA81*AM81))-CD81</f>
        <v>0.40680690101300043</v>
      </c>
      <c r="CV81" s="11">
        <f>CU81*(180/PI())</f>
        <v>23.30831850484118</v>
      </c>
      <c r="CW81" s="2" t="s">
        <v>13</v>
      </c>
      <c r="CX81" s="11">
        <f>((PI()/2)-CD81)-(CU81+CR81)</f>
        <v>0.260669244114929</v>
      </c>
      <c r="CY81" s="11">
        <f>CX81*(180/PI())</f>
        <v>14.935247536650802</v>
      </c>
      <c r="DA81" s="11">
        <f>SQRT(AM81^2+(AE81-AT81)^2)</f>
        <v>3.079770441911596</v>
      </c>
      <c r="DB81" s="11">
        <f>SQRT((AM81-AH81)^2+(AE81-AT81)^2)</f>
        <v>2.961734495320941</v>
      </c>
      <c r="DC81" s="11">
        <f>SQRT((AG81-AM81)^2+(AT81-AH81)^2)</f>
        <v>2.961734495320941</v>
      </c>
      <c r="DD81" s="11">
        <f>SQRT((AG81-AM81)^2+AT81^2)</f>
        <v>3.079770441911596</v>
      </c>
      <c r="DE81" s="11">
        <f>SQRT(AM81^2+AT81^2)</f>
        <v>1.6098271186439637</v>
      </c>
      <c r="DF81" s="11">
        <f>DC81*SIN(CK81+CN81)</f>
        <v>1.483765049047183</v>
      </c>
      <c r="DG81" s="11">
        <f>DE81*SIN(CP81+CD81)</f>
        <v>1.6098271186439637</v>
      </c>
      <c r="DH81" s="11">
        <f>DB81*SIN(CU81+CR81)</f>
        <v>1.483765049047183</v>
      </c>
      <c r="DI81" s="11">
        <f>DD81*SIN(CF81+CI81+CK81)</f>
        <v>2.8284271247461903</v>
      </c>
      <c r="DJ81" s="11">
        <f>DA81*SIN(CR81+CX81+CD81)</f>
        <v>2.8284271247461903</v>
      </c>
      <c r="DK81" s="11"/>
      <c r="DL81" s="11"/>
      <c r="DM81" s="11"/>
      <c r="DN81" s="11"/>
      <c r="DO81" s="11"/>
      <c r="DP81" s="11"/>
      <c r="DQ81" s="11"/>
      <c r="DR81" s="11"/>
    </row>
    <row r="82" spans="1:122" ht="15">
      <c r="A82" s="1">
        <v>82</v>
      </c>
      <c r="B82" s="14" t="s">
        <v>116</v>
      </c>
      <c r="C82" s="15" t="s">
        <v>191</v>
      </c>
      <c r="D82" s="13">
        <v>4</v>
      </c>
      <c r="E82" s="13">
        <v>4</v>
      </c>
      <c r="F82" s="12">
        <v>0.3125</v>
      </c>
      <c r="G82" s="8">
        <f>H82*490/144</f>
        <v>8.174641927083334</v>
      </c>
      <c r="H82" s="16">
        <f>AH82*(AD82+AG82)</f>
        <v>2.40234375</v>
      </c>
      <c r="I82" s="8">
        <f>BD82</f>
        <v>3.714311025976166</v>
      </c>
      <c r="J82" s="11">
        <f>BN82</f>
        <v>1.2877237909136077</v>
      </c>
      <c r="K82" s="11">
        <f>BI82</f>
        <v>1.2434306219592033</v>
      </c>
      <c r="L82" s="11">
        <f>AM82</f>
        <v>1.1155995934959348</v>
      </c>
      <c r="M82" s="11">
        <f>AO82</f>
        <v>2.8844004065040654</v>
      </c>
      <c r="N82" s="8">
        <f>BE82</f>
        <v>3.714311025976166</v>
      </c>
      <c r="O82" s="11">
        <f>BO82</f>
        <v>1.2877237909136077</v>
      </c>
      <c r="P82" s="11">
        <f>BJ82</f>
        <v>1.2434306219592033</v>
      </c>
      <c r="Q82" s="11">
        <f>AT82</f>
        <v>1.1155995934959348</v>
      </c>
      <c r="R82" s="11">
        <f>AV82</f>
        <v>2.8844004065040654</v>
      </c>
      <c r="S82" s="8">
        <f>BF82</f>
        <v>1.5033100097160035</v>
      </c>
      <c r="T82" s="11">
        <f>BU82</f>
        <v>0.9528514605896315</v>
      </c>
      <c r="U82" s="11">
        <f>BK82</f>
        <v>0.7910550354337147</v>
      </c>
      <c r="V82" s="11">
        <f>BT82</f>
        <v>1.5776960752998628</v>
      </c>
      <c r="W82" s="8">
        <f>BG82</f>
        <v>5.925312042236328</v>
      </c>
      <c r="X82" s="11">
        <f>BZ82</f>
        <v>2.0949141628558094</v>
      </c>
      <c r="Y82" s="11">
        <f>BL82</f>
        <v>1.5705003515334426</v>
      </c>
      <c r="Z82" s="11">
        <f>BY82</f>
        <v>2.82842712474619</v>
      </c>
      <c r="AA82" s="11">
        <f>BA82</f>
        <v>45</v>
      </c>
      <c r="AB82" s="11">
        <f>BB82</f>
        <v>1</v>
      </c>
      <c r="AD82" s="8">
        <f>AE82-AH82</f>
        <v>3.6875</v>
      </c>
      <c r="AE82" s="11">
        <f>E82</f>
        <v>4</v>
      </c>
      <c r="AF82" s="11">
        <f>AG82-AH82</f>
        <v>3.6875</v>
      </c>
      <c r="AG82" s="11">
        <f>D82</f>
        <v>4</v>
      </c>
      <c r="AH82" s="11">
        <f>F82</f>
        <v>0.3125</v>
      </c>
      <c r="AI82" s="8">
        <f>AG82*AH82</f>
        <v>1.25</v>
      </c>
      <c r="AJ82" s="11">
        <f>AG82/2</f>
        <v>2</v>
      </c>
      <c r="AK82" s="11">
        <f>AD82*AH82</f>
        <v>1.15234375</v>
      </c>
      <c r="AL82" s="11">
        <f>AH82/2</f>
        <v>0.15625</v>
      </c>
      <c r="AM82" s="11">
        <f>(AI82*AJ82+AK82*AL82)/(AI82+AK82)</f>
        <v>1.1155995934959348</v>
      </c>
      <c r="AN82" s="11"/>
      <c r="AO82" s="11">
        <f>AG82-AM82</f>
        <v>2.8844004065040654</v>
      </c>
      <c r="AP82" s="8">
        <f>AE82*AH82</f>
        <v>1.25</v>
      </c>
      <c r="AQ82" s="11">
        <f>AE82/2</f>
        <v>2</v>
      </c>
      <c r="AR82" s="11">
        <f>AF82*AH82</f>
        <v>1.15234375</v>
      </c>
      <c r="AS82" s="11">
        <f>AH82/2</f>
        <v>0.15625</v>
      </c>
      <c r="AT82" s="11">
        <f>(AP82*AQ82+AR82*AS82)/(AP82+AR82)</f>
        <v>1.1155995934959348</v>
      </c>
      <c r="AU82" s="11"/>
      <c r="AV82" s="11">
        <f>AE82-AT82</f>
        <v>2.8844004065040654</v>
      </c>
      <c r="AX82" s="11">
        <f>-(AD82*AE82*AF82*AG82*AH82)/(4*(AE82+AF82))</f>
        <v>-2.2110010162601625</v>
      </c>
      <c r="AY82" s="11" t="str">
        <f>IF(AE82=AG82,"N/A",(2*AX82)/(BE82-BD82))</f>
        <v>N/A</v>
      </c>
      <c r="AZ82" s="11">
        <f>IF(AE82=AG82,PI()/4,(1/2)*ATAN(AY82))</f>
        <v>0.7853981633974483</v>
      </c>
      <c r="BA82" s="11">
        <f>IF(AE82=AG82,45,(1/2)*ATAN(AY82)*(180/PI()))</f>
        <v>45</v>
      </c>
      <c r="BB82" s="11">
        <f>IF(AE82=AG82,1,TAN(BA82/(180/PI())))</f>
        <v>1</v>
      </c>
      <c r="BD82" s="11">
        <f>(1/3)*(AH82*(AG82-AM82)^3+AE82*AM82^3-AD82*(AM82-AH82)^3)</f>
        <v>3.714311025976166</v>
      </c>
      <c r="BE82" s="11">
        <f>(1/3)*(AH82*(AE82-AT82)^3+AG82*AT82^3-AF82*(AT82-AH82)^3)</f>
        <v>3.714311025976166</v>
      </c>
      <c r="BF82" s="11">
        <f>BD82*(SIN(AZ82))^2+BE82*(COS(AZ82))^2+AX82*SIN(2*AZ82)</f>
        <v>1.5033100097160035</v>
      </c>
      <c r="BG82" s="11">
        <f>BD82*COS(AZ82)^2+BE82*SIN(AZ82)^2-AX82*SIN(2*AZ82)</f>
        <v>5.925312042236328</v>
      </c>
      <c r="BH82" s="11"/>
      <c r="BI82" s="8">
        <f>SQRT(BD82/H82)</f>
        <v>1.2434306219592033</v>
      </c>
      <c r="BJ82" s="11">
        <f>SQRT(BE82/H82)</f>
        <v>1.2434306219592033</v>
      </c>
      <c r="BK82" s="11">
        <f>SQRT(BF82/H82)</f>
        <v>0.7910550354337147</v>
      </c>
      <c r="BL82" s="11">
        <f>SQRT(BG82/H82)</f>
        <v>1.5705003515334426</v>
      </c>
      <c r="BM82" s="11"/>
      <c r="BN82" s="8">
        <f>BD82/(AG82-AM82)</f>
        <v>1.2877237909136077</v>
      </c>
      <c r="BO82" s="11">
        <f>BE82/(AE82-AT82)</f>
        <v>1.2877237909136077</v>
      </c>
      <c r="BP82" s="11"/>
      <c r="BQ82" s="8">
        <f>DF82</f>
        <v>1.4717019185671256</v>
      </c>
      <c r="BR82" s="11">
        <f>DG82</f>
        <v>1.5776960752998628</v>
      </c>
      <c r="BS82" s="11">
        <f>DH82</f>
        <v>1.4717019185671256</v>
      </c>
      <c r="BT82" s="11">
        <f>LARGE(BQ82:BS82,1)</f>
        <v>1.5776960752998628</v>
      </c>
      <c r="BU82" s="11">
        <f>BF82/BT82</f>
        <v>0.9528514605896315</v>
      </c>
      <c r="BV82" s="11"/>
      <c r="BW82" s="8">
        <f>DI82</f>
        <v>2.82842712474619</v>
      </c>
      <c r="BX82" s="11">
        <f>DJ82</f>
        <v>2.82842712474619</v>
      </c>
      <c r="BY82" s="11">
        <f>LARGE(BW82:BX82,1)</f>
        <v>2.82842712474619</v>
      </c>
      <c r="BZ82" s="11">
        <f>BG82/BY82</f>
        <v>2.0949141628558094</v>
      </c>
      <c r="CA82" s="11"/>
      <c r="CC82" s="11"/>
      <c r="CD82" s="11">
        <f>AZ82</f>
        <v>0.7853981633974483</v>
      </c>
      <c r="CE82" s="11">
        <f>CD82*(180/PI())</f>
        <v>45</v>
      </c>
      <c r="CF82" s="11">
        <f>(PI()/2)-CD82</f>
        <v>0.7853981633974483</v>
      </c>
      <c r="CG82" s="11">
        <f>CF82*(180/PI())</f>
        <v>45</v>
      </c>
      <c r="CH82" s="2" t="s">
        <v>13</v>
      </c>
      <c r="CI82" s="11">
        <f>CD82-(CK82+CN82)</f>
        <v>0.2715509591135352</v>
      </c>
      <c r="CJ82" s="11">
        <f>CI82*(180/PI())</f>
        <v>15.558723879935146</v>
      </c>
      <c r="CK82" s="11">
        <f>ACOS((DD82^2+DC82^2-AH82^2)/(2*DD82*DC82))</f>
        <v>0.09749849181350712</v>
      </c>
      <c r="CL82" s="11">
        <f>CK82*(180/PI())</f>
        <v>5.586252089804765</v>
      </c>
      <c r="CM82" s="2" t="s">
        <v>13</v>
      </c>
      <c r="CN82" s="11">
        <f>ACOS((AT82^2+DD82^2-(AG82-AM82)^2)/(2*AT82*DD82))-CF82</f>
        <v>0.41634871247040595</v>
      </c>
      <c r="CO82" s="11">
        <f>CN82*(180/PI())</f>
        <v>23.855024030260086</v>
      </c>
      <c r="CP82" s="11">
        <f>ATAN(AT82/AM82)</f>
        <v>0.7853981633974483</v>
      </c>
      <c r="CQ82" s="11">
        <f>CP82*(180/PI())</f>
        <v>45</v>
      </c>
      <c r="CR82" s="11">
        <f>ACOS((DB82^2+DA82^2-AH82^2)/(2*DB82*DA82))</f>
        <v>0.09749849181350712</v>
      </c>
      <c r="CS82" s="11">
        <f>CR82*(180/PI())</f>
        <v>5.586252089804765</v>
      </c>
      <c r="CT82" s="2" t="s">
        <v>13</v>
      </c>
      <c r="CU82" s="11">
        <f>ACOS((DA82^2+AM82^2-(AE82-AT82)^2)/(2*DA82*AM82))-CD82</f>
        <v>0.41634871247040595</v>
      </c>
      <c r="CV82" s="11">
        <f>CU82*(180/PI())</f>
        <v>23.855024030260086</v>
      </c>
      <c r="CW82" s="2" t="s">
        <v>13</v>
      </c>
      <c r="CX82" s="11">
        <f>((PI()/2)-CD82)-(CU82+CR82)</f>
        <v>0.2715509591135352</v>
      </c>
      <c r="CY82" s="11">
        <f>CX82*(180/PI())</f>
        <v>15.558723879935146</v>
      </c>
      <c r="DA82" s="11">
        <f>SQRT(AM82^2+(AE82-AT82)^2)</f>
        <v>3.0926248007233452</v>
      </c>
      <c r="DB82" s="11">
        <f>SQRT((AM82-AH82)^2+(AE82-AT82)^2)</f>
        <v>2.9941166747663917</v>
      </c>
      <c r="DC82" s="11">
        <f>SQRT((AG82-AM82)^2+(AT82-AH82)^2)</f>
        <v>2.9941166747663917</v>
      </c>
      <c r="DD82" s="11">
        <f>SQRT((AG82-AM82)^2+AT82^2)</f>
        <v>3.0926248007233452</v>
      </c>
      <c r="DE82" s="11">
        <f>SQRT(AM82^2+AT82^2)</f>
        <v>1.5776960752998628</v>
      </c>
      <c r="DF82" s="11">
        <f>DC82*SIN(CK82+CN82)</f>
        <v>1.4717019185671256</v>
      </c>
      <c r="DG82" s="11">
        <f>DE82*SIN(CP82+CD82)</f>
        <v>1.5776960752998628</v>
      </c>
      <c r="DH82" s="11">
        <f>DB82*SIN(CU82+CR82)</f>
        <v>1.4717019185671256</v>
      </c>
      <c r="DI82" s="11">
        <f>DD82*SIN(CF82+CI82+CK82)</f>
        <v>2.82842712474619</v>
      </c>
      <c r="DJ82" s="11">
        <f>DA82*SIN(CR82+CX82+CD82)</f>
        <v>2.82842712474619</v>
      </c>
      <c r="DK82" s="11"/>
      <c r="DL82" s="11"/>
      <c r="DM82" s="11"/>
      <c r="DN82" s="11"/>
      <c r="DO82" s="11"/>
      <c r="DP82" s="11"/>
      <c r="DQ82" s="11"/>
      <c r="DR82" s="11"/>
    </row>
    <row r="83" spans="1:122" ht="15">
      <c r="A83" s="5">
        <v>83</v>
      </c>
      <c r="B83" s="14" t="s">
        <v>116</v>
      </c>
      <c r="C83" s="15" t="s">
        <v>192</v>
      </c>
      <c r="D83" s="13">
        <v>4</v>
      </c>
      <c r="E83" s="13">
        <v>4</v>
      </c>
      <c r="F83" s="12">
        <v>0.25</v>
      </c>
      <c r="G83" s="8">
        <f>H83*490/144</f>
        <v>6.592881944444445</v>
      </c>
      <c r="H83" s="16">
        <f>AH83*(AD83+AG83)</f>
        <v>1.9375</v>
      </c>
      <c r="I83" s="8">
        <f>BD83</f>
        <v>3.0393250168010746</v>
      </c>
      <c r="J83" s="11">
        <f>BN83</f>
        <v>1.045426635460009</v>
      </c>
      <c r="K83" s="11">
        <f>BI83</f>
        <v>1.2524711093032304</v>
      </c>
      <c r="L83" s="11">
        <f>AM83</f>
        <v>1.092741935483871</v>
      </c>
      <c r="M83" s="11">
        <f>AO83</f>
        <v>2.907258064516129</v>
      </c>
      <c r="N83" s="8">
        <f>BE83</f>
        <v>3.0393250168010746</v>
      </c>
      <c r="O83" s="11">
        <f>BO83</f>
        <v>1.045426635460009</v>
      </c>
      <c r="P83" s="11">
        <f>BJ83</f>
        <v>1.2524711093032304</v>
      </c>
      <c r="Q83" s="11">
        <f>AT83</f>
        <v>1.092741935483871</v>
      </c>
      <c r="R83" s="11">
        <f>AV83</f>
        <v>2.907258064516129</v>
      </c>
      <c r="S83" s="8">
        <f>BF83</f>
        <v>1.2248088877688166</v>
      </c>
      <c r="T83" s="11">
        <f>BU83</f>
        <v>0.7925665173775758</v>
      </c>
      <c r="U83" s="11">
        <f>BK83</f>
        <v>0.7950845401246308</v>
      </c>
      <c r="V83" s="11">
        <f>BT83</f>
        <v>1.545370465335116</v>
      </c>
      <c r="W83" s="8">
        <f>BG83</f>
        <v>4.853841145833332</v>
      </c>
      <c r="X83" s="11">
        <f>BZ83</f>
        <v>1.7160919945105155</v>
      </c>
      <c r="Y83" s="11">
        <f>BL83</f>
        <v>1.582784992768548</v>
      </c>
      <c r="Z83" s="11">
        <f>BY83</f>
        <v>2.8284271247461903</v>
      </c>
      <c r="AA83" s="11">
        <f>BA83</f>
        <v>45</v>
      </c>
      <c r="AB83" s="11">
        <f>BB83</f>
        <v>1</v>
      </c>
      <c r="AD83" s="8">
        <f>AE83-AH83</f>
        <v>3.75</v>
      </c>
      <c r="AE83" s="11">
        <f>E83</f>
        <v>4</v>
      </c>
      <c r="AF83" s="11">
        <f>AG83-AH83</f>
        <v>3.75</v>
      </c>
      <c r="AG83" s="11">
        <f>D83</f>
        <v>4</v>
      </c>
      <c r="AH83" s="11">
        <f>F83</f>
        <v>0.25</v>
      </c>
      <c r="AI83" s="8">
        <f>AG83*AH83</f>
        <v>1</v>
      </c>
      <c r="AJ83" s="11">
        <f>AG83/2</f>
        <v>2</v>
      </c>
      <c r="AK83" s="11">
        <f>AD83*AH83</f>
        <v>0.9375</v>
      </c>
      <c r="AL83" s="11">
        <f>AH83/2</f>
        <v>0.125</v>
      </c>
      <c r="AM83" s="11">
        <f>(AI83*AJ83+AK83*AL83)/(AI83+AK83)</f>
        <v>1.092741935483871</v>
      </c>
      <c r="AN83" s="11"/>
      <c r="AO83" s="11">
        <f>AG83-AM83</f>
        <v>2.907258064516129</v>
      </c>
      <c r="AP83" s="8">
        <f>AE83*AH83</f>
        <v>1</v>
      </c>
      <c r="AQ83" s="11">
        <f>AE83/2</f>
        <v>2</v>
      </c>
      <c r="AR83" s="11">
        <f>AF83*AH83</f>
        <v>0.9375</v>
      </c>
      <c r="AS83" s="11">
        <f>AH83/2</f>
        <v>0.125</v>
      </c>
      <c r="AT83" s="11">
        <f>(AP83*AQ83+AR83*AS83)/(AP83+AR83)</f>
        <v>1.092741935483871</v>
      </c>
      <c r="AU83" s="11"/>
      <c r="AV83" s="11">
        <f>AE83-AT83</f>
        <v>2.907258064516129</v>
      </c>
      <c r="AX83" s="11">
        <f>-(AD83*AE83*AF83*AG83*AH83)/(4*(AE83+AF83))</f>
        <v>-1.814516129032258</v>
      </c>
      <c r="AY83" s="11" t="str">
        <f>IF(AE83=AG83,"N/A",(2*AX83)/(BE83-BD83))</f>
        <v>N/A</v>
      </c>
      <c r="AZ83" s="11">
        <f>IF(AE83=AG83,PI()/4,(1/2)*ATAN(AY83))</f>
        <v>0.7853981633974483</v>
      </c>
      <c r="BA83" s="11">
        <f>IF(AE83=AG83,45,(1/2)*ATAN(AY83)*(180/PI()))</f>
        <v>45</v>
      </c>
      <c r="BB83" s="11">
        <f>IF(AE83=AG83,1,TAN(BA83/(180/PI())))</f>
        <v>1</v>
      </c>
      <c r="BD83" s="11">
        <f>(1/3)*(AH83*(AG83-AM83)^3+AE83*AM83^3-AD83*(AM83-AH83)^3)</f>
        <v>3.0393250168010746</v>
      </c>
      <c r="BE83" s="11">
        <f>(1/3)*(AH83*(AE83-AT83)^3+AG83*AT83^3-AF83*(AT83-AH83)^3)</f>
        <v>3.0393250168010746</v>
      </c>
      <c r="BF83" s="11">
        <f>BD83*(SIN(AZ83))^2+BE83*(COS(AZ83))^2+AX83*SIN(2*AZ83)</f>
        <v>1.2248088877688166</v>
      </c>
      <c r="BG83" s="11">
        <f>BD83*COS(AZ83)^2+BE83*SIN(AZ83)^2-AX83*SIN(2*AZ83)</f>
        <v>4.853841145833332</v>
      </c>
      <c r="BH83" s="11"/>
      <c r="BI83" s="8">
        <f>SQRT(BD83/H83)</f>
        <v>1.2524711093032304</v>
      </c>
      <c r="BJ83" s="11">
        <f>SQRT(BE83/H83)</f>
        <v>1.2524711093032304</v>
      </c>
      <c r="BK83" s="11">
        <f>SQRT(BF83/H83)</f>
        <v>0.7950845401246308</v>
      </c>
      <c r="BL83" s="11">
        <f>SQRT(BG83/H83)</f>
        <v>1.582784992768548</v>
      </c>
      <c r="BM83" s="11"/>
      <c r="BN83" s="8">
        <f>BD83/(AG83-AM83)</f>
        <v>1.045426635460009</v>
      </c>
      <c r="BO83" s="11">
        <f>BE83/(AE83-AT83)</f>
        <v>1.045426635460009</v>
      </c>
      <c r="BP83" s="11"/>
      <c r="BQ83" s="8">
        <f>DF83</f>
        <v>1.4598333547077116</v>
      </c>
      <c r="BR83" s="11">
        <f>DG83</f>
        <v>1.545370465335116</v>
      </c>
      <c r="BS83" s="11">
        <f>DH83</f>
        <v>1.4598333547077116</v>
      </c>
      <c r="BT83" s="11">
        <f>LARGE(BQ83:BS83,1)</f>
        <v>1.545370465335116</v>
      </c>
      <c r="BU83" s="11">
        <f>BF83/BT83</f>
        <v>0.7925665173775758</v>
      </c>
      <c r="BV83" s="11"/>
      <c r="BW83" s="8">
        <f>DI83</f>
        <v>2.8284271247461903</v>
      </c>
      <c r="BX83" s="11">
        <f>DJ83</f>
        <v>2.8284271247461903</v>
      </c>
      <c r="BY83" s="11">
        <f>LARGE(BW83:BX83,1)</f>
        <v>2.8284271247461903</v>
      </c>
      <c r="BZ83" s="11">
        <f>BG83/BY83</f>
        <v>1.7160919945105155</v>
      </c>
      <c r="CA83" s="11"/>
      <c r="CC83" s="11"/>
      <c r="CD83" s="11">
        <f>AZ83</f>
        <v>0.7853981633974483</v>
      </c>
      <c r="CE83" s="11">
        <f>CD83*(180/PI())</f>
        <v>45</v>
      </c>
      <c r="CF83" s="11">
        <f>(PI()/2)-CD83</f>
        <v>0.7853981633974483</v>
      </c>
      <c r="CG83" s="11">
        <f>CF83*(180/PI())</f>
        <v>45</v>
      </c>
      <c r="CH83" s="2" t="s">
        <v>13</v>
      </c>
      <c r="CI83" s="11">
        <f>CD83-(CK83+CN83)</f>
        <v>0.28214227504170997</v>
      </c>
      <c r="CJ83" s="11">
        <f>CI83*(180/PI())</f>
        <v>16.165561582109245</v>
      </c>
      <c r="CK83" s="11">
        <f>ACOS((DD83^2+DC83^2-AH83^2)/(2*DD83*DC83))</f>
        <v>0.07738815803663246</v>
      </c>
      <c r="CL83" s="11">
        <f>CK83*(180/PI())</f>
        <v>4.434014839790463</v>
      </c>
      <c r="CM83" s="2" t="s">
        <v>13</v>
      </c>
      <c r="CN83" s="11">
        <f>ACOS((AT83^2+DD83^2-(AG83-AM83)^2)/(2*AT83*DD83))-CF83</f>
        <v>0.42586773031910585</v>
      </c>
      <c r="CO83" s="11">
        <f>CN83*(180/PI())</f>
        <v>24.40042357810029</v>
      </c>
      <c r="CP83" s="11">
        <f>ATAN(AT83/AM83)</f>
        <v>0.7853981633974483</v>
      </c>
      <c r="CQ83" s="11">
        <f>CP83*(180/PI())</f>
        <v>45</v>
      </c>
      <c r="CR83" s="11">
        <f>ACOS((DB83^2+DA83^2-AH83^2)/(2*DB83*DA83))</f>
        <v>0.07738815803663246</v>
      </c>
      <c r="CS83" s="11">
        <f>CR83*(180/PI())</f>
        <v>4.434014839790463</v>
      </c>
      <c r="CT83" s="2" t="s">
        <v>13</v>
      </c>
      <c r="CU83" s="11">
        <f>ACOS((DA83^2+AM83^2-(AE83-AT83)^2)/(2*DA83*AM83))-CD83</f>
        <v>0.42586773031910585</v>
      </c>
      <c r="CV83" s="11">
        <f>CU83*(180/PI())</f>
        <v>24.40042357810029</v>
      </c>
      <c r="CW83" s="2" t="s">
        <v>13</v>
      </c>
      <c r="CX83" s="11">
        <f>((PI()/2)-CD83)-(CU83+CR83)</f>
        <v>0.28214227504170997</v>
      </c>
      <c r="CY83" s="11">
        <f>CX83*(180/PI())</f>
        <v>16.165561582109245</v>
      </c>
      <c r="DA83" s="11">
        <f>SQRT(AM83^2+(AE83-AT83)^2)</f>
        <v>3.1058387580908167</v>
      </c>
      <c r="DB83" s="11">
        <f>SQRT((AM83-AH83)^2+(AE83-AT83)^2)</f>
        <v>3.0269396134573237</v>
      </c>
      <c r="DC83" s="11">
        <f>SQRT((AG83-AM83)^2+(AT83-AH83)^2)</f>
        <v>3.0269396134573237</v>
      </c>
      <c r="DD83" s="11">
        <f>SQRT((AG83-AM83)^2+AT83^2)</f>
        <v>3.1058387580908167</v>
      </c>
      <c r="DE83" s="11">
        <f>SQRT(AM83^2+AT83^2)</f>
        <v>1.545370465335116</v>
      </c>
      <c r="DF83" s="11">
        <f>DC83*SIN(CK83+CN83)</f>
        <v>1.4598333547077116</v>
      </c>
      <c r="DG83" s="11">
        <f>DE83*SIN(CP83+CD83)</f>
        <v>1.545370465335116</v>
      </c>
      <c r="DH83" s="11">
        <f>DB83*SIN(CU83+CR83)</f>
        <v>1.4598333547077116</v>
      </c>
      <c r="DI83" s="11">
        <f>DD83*SIN(CF83+CI83+CK83)</f>
        <v>2.8284271247461903</v>
      </c>
      <c r="DJ83" s="11">
        <f>DA83*SIN(CR83+CX83+CD83)</f>
        <v>2.8284271247461903</v>
      </c>
      <c r="DK83" s="11"/>
      <c r="DL83" s="11"/>
      <c r="DM83" s="11"/>
      <c r="DN83" s="11"/>
      <c r="DO83" s="11"/>
      <c r="DP83" s="11"/>
      <c r="DQ83" s="11"/>
      <c r="DR83" s="11"/>
    </row>
    <row r="84" spans="1:122" ht="15">
      <c r="A84" s="1">
        <v>84</v>
      </c>
      <c r="B84" s="14" t="s">
        <v>109</v>
      </c>
      <c r="C84" s="15" t="s">
        <v>193</v>
      </c>
      <c r="D84" s="12">
        <v>4</v>
      </c>
      <c r="E84" s="12">
        <v>3.5</v>
      </c>
      <c r="F84" s="12">
        <v>0.625</v>
      </c>
      <c r="G84" s="8">
        <f>H84*490/144</f>
        <v>14.62131076388889</v>
      </c>
      <c r="H84" s="16">
        <f>AH84*(AD84+AG84)</f>
        <v>4.296875</v>
      </c>
      <c r="I84" s="8">
        <f>BD84</f>
        <v>6.368920528527462</v>
      </c>
      <c r="J84" s="11">
        <f>BN84</f>
        <v>2.3539059492247656</v>
      </c>
      <c r="K84" s="11">
        <f>BI84</f>
        <v>1.2174651965542738</v>
      </c>
      <c r="L84" s="11">
        <f>AM84</f>
        <v>1.294318181818182</v>
      </c>
      <c r="M84" s="11">
        <f>AO84</f>
        <v>2.705681818181818</v>
      </c>
      <c r="N84" s="8">
        <f>BE84</f>
        <v>4.520775997277462</v>
      </c>
      <c r="O84" s="11">
        <f>BO84</f>
        <v>1.840945339011646</v>
      </c>
      <c r="P84" s="11">
        <f>BJ84</f>
        <v>1.0257230954099164</v>
      </c>
      <c r="Q84" s="11">
        <f>AT84</f>
        <v>1.044318181818182</v>
      </c>
      <c r="R84" s="11">
        <f>AV84</f>
        <v>2.455681818181818</v>
      </c>
      <c r="S84" s="8">
        <f>BF84</f>
        <v>2.2221648016248245</v>
      </c>
      <c r="T84" s="11">
        <f>BU84</f>
        <v>1.3797134878211041</v>
      </c>
      <c r="U84" s="11">
        <f>BK84</f>
        <v>0.7191372287906436</v>
      </c>
      <c r="V84" s="11">
        <f>BT84</f>
        <v>1.6105987375206077</v>
      </c>
      <c r="W84" s="8">
        <f>BG84</f>
        <v>8.667531724180098</v>
      </c>
      <c r="X84" s="11">
        <f>BZ84</f>
        <v>3.1023189240546873</v>
      </c>
      <c r="Y84" s="11">
        <f>BL84</f>
        <v>1.4202714597729371</v>
      </c>
      <c r="Z84" s="11">
        <f>BY84</f>
        <v>2.7938880354866145</v>
      </c>
      <c r="AA84" s="11">
        <f>BA84</f>
        <v>36.66855747807188</v>
      </c>
      <c r="AB84" s="11">
        <f>BB84</f>
        <v>0.74452370910488</v>
      </c>
      <c r="AD84" s="8">
        <f>AE84-AH84</f>
        <v>2.875</v>
      </c>
      <c r="AE84" s="11">
        <f>E84</f>
        <v>3.5</v>
      </c>
      <c r="AF84" s="11">
        <f>AG84-AH84</f>
        <v>3.375</v>
      </c>
      <c r="AG84" s="11">
        <f>D84</f>
        <v>4</v>
      </c>
      <c r="AH84" s="11">
        <f>F84</f>
        <v>0.625</v>
      </c>
      <c r="AI84" s="8">
        <f>AG84*AH84</f>
        <v>2.5</v>
      </c>
      <c r="AJ84" s="11">
        <f>AG84/2</f>
        <v>2</v>
      </c>
      <c r="AK84" s="11">
        <f>AD84*AH84</f>
        <v>1.796875</v>
      </c>
      <c r="AL84" s="11">
        <f>AH84/2</f>
        <v>0.3125</v>
      </c>
      <c r="AM84" s="11">
        <f>(AI84*AJ84+AK84*AL84)/(AI84+AK84)</f>
        <v>1.294318181818182</v>
      </c>
      <c r="AN84" s="11"/>
      <c r="AO84" s="11">
        <f>AG84-AM84</f>
        <v>2.705681818181818</v>
      </c>
      <c r="AP84" s="8">
        <f>AE84*AH84</f>
        <v>2.1875</v>
      </c>
      <c r="AQ84" s="11">
        <f>AE84/2</f>
        <v>1.75</v>
      </c>
      <c r="AR84" s="11">
        <f>AF84*AH84</f>
        <v>2.109375</v>
      </c>
      <c r="AS84" s="11">
        <f>AH84/2</f>
        <v>0.3125</v>
      </c>
      <c r="AT84" s="11">
        <f>(AP84*AQ84+AR84*AS84)/(AP84+AR84)</f>
        <v>1.044318181818182</v>
      </c>
      <c r="AU84" s="11"/>
      <c r="AV84" s="11">
        <f>AE84-AT84</f>
        <v>2.455681818181818</v>
      </c>
      <c r="AX84" s="11">
        <f>-(AD84*AE84*AF84*AG84*AH84)/(4*(AE84+AF84))</f>
        <v>-3.0873579545454546</v>
      </c>
      <c r="AY84" s="11">
        <f>IF(AE84=AG84,"N/A",(2*AX84)/(BE84-BD84))</f>
        <v>3.341035186741924</v>
      </c>
      <c r="AZ84" s="11">
        <f>IF(AE84=AG84,PI()/4,(1/2)*ATAN(AY84))</f>
        <v>0.6399870599491427</v>
      </c>
      <c r="BA84" s="11">
        <f>IF(AE84=AG84,45,(1/2)*ATAN(AY84)*(180/PI()))</f>
        <v>36.66855747807188</v>
      </c>
      <c r="BB84" s="11">
        <f>IF(AE84=AG84,1,TAN(BA84/(180/PI())))</f>
        <v>0.74452370910488</v>
      </c>
      <c r="BD84" s="11">
        <f>(1/3)*(AH84*(AG84-AM84)^3+AE84*AM84^3-AD84*(AM84-AH84)^3)</f>
        <v>6.368920528527462</v>
      </c>
      <c r="BE84" s="11">
        <f>(1/3)*(AH84*(AE84-AT84)^3+AG84*AT84^3-AF84*(AT84-AH84)^3)</f>
        <v>4.520775997277462</v>
      </c>
      <c r="BF84" s="11">
        <f>BD84*(SIN(AZ84))^2+BE84*(COS(AZ84))^2+AX84*SIN(2*AZ84)</f>
        <v>2.2221648016248245</v>
      </c>
      <c r="BG84" s="11">
        <f>BD84*COS(AZ84)^2+BE84*SIN(AZ84)^2-AX84*SIN(2*AZ84)</f>
        <v>8.667531724180098</v>
      </c>
      <c r="BH84" s="11"/>
      <c r="BI84" s="8">
        <f>SQRT(BD84/H84)</f>
        <v>1.2174651965542738</v>
      </c>
      <c r="BJ84" s="11">
        <f>SQRT(BE84/H84)</f>
        <v>1.0257230954099164</v>
      </c>
      <c r="BK84" s="11">
        <f>SQRT(BF84/H84)</f>
        <v>0.7191372287906436</v>
      </c>
      <c r="BL84" s="11">
        <f>SQRT(BG84/H84)</f>
        <v>1.4202714597729371</v>
      </c>
      <c r="BM84" s="11"/>
      <c r="BN84" s="8">
        <f>BD84/(AG84-AM84)</f>
        <v>2.3539059492247656</v>
      </c>
      <c r="BO84" s="11">
        <f>BE84/(AE84-AT84)</f>
        <v>1.840945339011646</v>
      </c>
      <c r="BP84" s="11"/>
      <c r="BQ84" s="8">
        <f>DF84</f>
        <v>1.2794561895621954</v>
      </c>
      <c r="BR84" s="11">
        <f>DG84</f>
        <v>1.6105987375206077</v>
      </c>
      <c r="BS84" s="11">
        <f>DH84</f>
        <v>1.5700041257725272</v>
      </c>
      <c r="BT84" s="11">
        <f>LARGE(BQ84:BS84,1)</f>
        <v>1.6105987375206077</v>
      </c>
      <c r="BU84" s="11">
        <f>BF84/BT84</f>
        <v>1.3797134878211041</v>
      </c>
      <c r="BV84" s="11"/>
      <c r="BW84" s="8">
        <f>DI84</f>
        <v>2.7938880354866145</v>
      </c>
      <c r="BX84" s="11">
        <f>DJ84</f>
        <v>2.5046736242732033</v>
      </c>
      <c r="BY84" s="11">
        <f>LARGE(BW84:BX84,1)</f>
        <v>2.7938880354866145</v>
      </c>
      <c r="BZ84" s="11">
        <f>BG84/BY84</f>
        <v>3.1023189240546873</v>
      </c>
      <c r="CA84" s="11"/>
      <c r="CC84" s="11"/>
      <c r="CD84" s="11">
        <f>AZ84</f>
        <v>0.6399870599491427</v>
      </c>
      <c r="CE84" s="11">
        <f>CD84*(180/PI())</f>
        <v>36.66855747807188</v>
      </c>
      <c r="CF84" s="11">
        <f>(PI()/2)-CD84</f>
        <v>0.9308092668457538</v>
      </c>
      <c r="CG84" s="11">
        <f>CF84*(180/PI())</f>
        <v>53.33144252192812</v>
      </c>
      <c r="CH84" s="2" t="s">
        <v>13</v>
      </c>
      <c r="CI84" s="11">
        <f>CD84-(CK84+CN84)</f>
        <v>0.15375374244877604</v>
      </c>
      <c r="CJ84" s="11">
        <f>CI84*(180/PI())</f>
        <v>8.809440526656319</v>
      </c>
      <c r="CK84" s="11">
        <f>ACOS((DD84^2+DC84^2-AH84^2)/(2*DD84*DC84))</f>
        <v>0.2146015918886508</v>
      </c>
      <c r="CL84" s="11">
        <f>CK84*(180/PI())</f>
        <v>12.295765492008613</v>
      </c>
      <c r="CM84" s="2" t="s">
        <v>13</v>
      </c>
      <c r="CN84" s="11">
        <f>ACOS((AT84^2+DD84^2-(AG84-AM84)^2)/(2*AT84*DD84))-CF84</f>
        <v>0.2716317256117159</v>
      </c>
      <c r="CO84" s="11">
        <f>CN84*(180/PI())</f>
        <v>15.56335145940695</v>
      </c>
      <c r="CP84" s="11">
        <f>ATAN(AT84/AM84)</f>
        <v>0.6789026938869227</v>
      </c>
      <c r="CQ84" s="11">
        <f>CP84*(180/PI())</f>
        <v>38.898259059782745</v>
      </c>
      <c r="CR84" s="11">
        <f>ACOS((DB84^2+DA84^2-AH84^2)/(2*DB84*DA84))</f>
        <v>0.21897355950634245</v>
      </c>
      <c r="CS84" s="11">
        <f>CR84*(180/PI())</f>
        <v>12.546260784670208</v>
      </c>
      <c r="CT84" s="2" t="s">
        <v>13</v>
      </c>
      <c r="CU84" s="11">
        <f>ACOS((DA84^2+AM84^2-(AE84-AT84)^2)/(2*DA84*AM84))-CD84</f>
        <v>0.4457402875238795</v>
      </c>
      <c r="CV84" s="11">
        <f>CU84*(180/PI())</f>
        <v>25.539037234066118</v>
      </c>
      <c r="CW84" s="2" t="s">
        <v>13</v>
      </c>
      <c r="CX84" s="11">
        <f>((PI()/2)-CD84)-(CU84+CR84)</f>
        <v>0.26609541981553186</v>
      </c>
      <c r="CY84" s="11">
        <f>CX84*(180/PI())</f>
        <v>15.24614450319179</v>
      </c>
      <c r="DA84" s="11">
        <f>SQRT(AM84^2+(AE84-AT84)^2)</f>
        <v>2.775902150280857</v>
      </c>
      <c r="DB84" s="11">
        <f>SQRT((AM84-AH84)^2+(AE84-AT84)^2)</f>
        <v>2.5452622695237435</v>
      </c>
      <c r="DC84" s="11">
        <f>SQRT((AG84-AM84)^2+(AT84-AH84)^2)</f>
        <v>2.737981343771899</v>
      </c>
      <c r="DD84" s="11">
        <f>SQRT((AG84-AM84)^2+AT84^2)</f>
        <v>2.900226640474103</v>
      </c>
      <c r="DE84" s="11">
        <f>SQRT(AM84^2+AT84^2)</f>
        <v>1.6630874963937277</v>
      </c>
      <c r="DF84" s="11">
        <f>DC84*SIN(CK84+CN84)</f>
        <v>1.2794561895621954</v>
      </c>
      <c r="DG84" s="11">
        <f>DE84*SIN(CP84+CD84)</f>
        <v>1.6105987375206077</v>
      </c>
      <c r="DH84" s="11">
        <f>DB84*SIN(CU84+CR84)</f>
        <v>1.5700041257725272</v>
      </c>
      <c r="DI84" s="11">
        <f>DD84*SIN(CF84+CI84+CK84)</f>
        <v>2.7938880354866145</v>
      </c>
      <c r="DJ84" s="11">
        <f>DA84*SIN(CR84+CX84+CD84)</f>
        <v>2.5046736242732033</v>
      </c>
      <c r="DK84" s="11"/>
      <c r="DL84" s="11"/>
      <c r="DM84" s="11"/>
      <c r="DN84" s="11"/>
      <c r="DO84" s="11"/>
      <c r="DP84" s="11"/>
      <c r="DQ84" s="11"/>
      <c r="DR84" s="11"/>
    </row>
    <row r="85" spans="1:122" ht="15">
      <c r="A85" s="5">
        <v>85</v>
      </c>
      <c r="B85" s="14" t="s">
        <v>109</v>
      </c>
      <c r="C85" s="15" t="s">
        <v>194</v>
      </c>
      <c r="D85" s="12">
        <v>4</v>
      </c>
      <c r="E85" s="12">
        <v>3.5</v>
      </c>
      <c r="F85" s="12">
        <v>0.5</v>
      </c>
      <c r="G85" s="8">
        <f>H85*490/144</f>
        <v>11.909722222222221</v>
      </c>
      <c r="H85" s="16">
        <f>AH85*(AD85+AG85)</f>
        <v>3.5</v>
      </c>
      <c r="I85" s="8">
        <f>BD85</f>
        <v>5.322916666666666</v>
      </c>
      <c r="J85" s="11">
        <f>BN85</f>
        <v>1.9356060606060603</v>
      </c>
      <c r="K85" s="11">
        <f>BI85</f>
        <v>1.2332207155790618</v>
      </c>
      <c r="L85" s="11">
        <f>AM85</f>
        <v>1.25</v>
      </c>
      <c r="M85" s="11">
        <f>AO85</f>
        <v>2.75</v>
      </c>
      <c r="N85" s="8">
        <f>BE85</f>
        <v>3.7916666666666665</v>
      </c>
      <c r="O85" s="11">
        <f>BO85</f>
        <v>1.5166666666666666</v>
      </c>
      <c r="P85" s="11">
        <f>BJ85</f>
        <v>1.0408329997330663</v>
      </c>
      <c r="Q85" s="11">
        <f>AT85</f>
        <v>1</v>
      </c>
      <c r="R85" s="11">
        <f>AV85</f>
        <v>2.5</v>
      </c>
      <c r="S85" s="8">
        <f>BF85</f>
        <v>1.8229166666666665</v>
      </c>
      <c r="T85" s="11">
        <f>BU85</f>
        <v>1.1760752688172043</v>
      </c>
      <c r="U85" s="11">
        <f>BK85</f>
        <v>0.7216878364870322</v>
      </c>
      <c r="V85" s="11">
        <f>BT85</f>
        <v>1.55</v>
      </c>
      <c r="W85" s="8">
        <f>BG85</f>
        <v>7.291666666666666</v>
      </c>
      <c r="X85" s="11">
        <f>BZ85</f>
        <v>2.604166666666666</v>
      </c>
      <c r="Y85" s="11">
        <f>BL85</f>
        <v>1.4433756729740643</v>
      </c>
      <c r="Z85" s="11">
        <f>BY85</f>
        <v>2.8000000000000003</v>
      </c>
      <c r="AA85" s="11">
        <f>BA85</f>
        <v>36.86989764584403</v>
      </c>
      <c r="AB85" s="11">
        <f>BB85</f>
        <v>0.7500000000000001</v>
      </c>
      <c r="AD85" s="8">
        <f>AE85-AH85</f>
        <v>3</v>
      </c>
      <c r="AE85" s="11">
        <f>E85</f>
        <v>3.5</v>
      </c>
      <c r="AF85" s="11">
        <f>AG85-AH85</f>
        <v>3.5</v>
      </c>
      <c r="AG85" s="11">
        <f>D85</f>
        <v>4</v>
      </c>
      <c r="AH85" s="11">
        <f>F85</f>
        <v>0.5</v>
      </c>
      <c r="AI85" s="8">
        <f>AG85*AH85</f>
        <v>2</v>
      </c>
      <c r="AJ85" s="11">
        <f>AG85/2</f>
        <v>2</v>
      </c>
      <c r="AK85" s="11">
        <f>AD85*AH85</f>
        <v>1.5</v>
      </c>
      <c r="AL85" s="11">
        <f>AH85/2</f>
        <v>0.25</v>
      </c>
      <c r="AM85" s="11">
        <f>(AI85*AJ85+AK85*AL85)/(AI85+AK85)</f>
        <v>1.25</v>
      </c>
      <c r="AN85" s="11"/>
      <c r="AO85" s="11">
        <f>AG85-AM85</f>
        <v>2.75</v>
      </c>
      <c r="AP85" s="8">
        <f>AE85*AH85</f>
        <v>1.75</v>
      </c>
      <c r="AQ85" s="11">
        <f>AE85/2</f>
        <v>1.75</v>
      </c>
      <c r="AR85" s="11">
        <f>AF85*AH85</f>
        <v>1.75</v>
      </c>
      <c r="AS85" s="11">
        <f>AH85/2</f>
        <v>0.25</v>
      </c>
      <c r="AT85" s="11">
        <f>(AP85*AQ85+AR85*AS85)/(AP85+AR85)</f>
        <v>1</v>
      </c>
      <c r="AU85" s="11"/>
      <c r="AV85" s="11">
        <f>AE85-AT85</f>
        <v>2.5</v>
      </c>
      <c r="AX85" s="11">
        <f>-(AD85*AE85*AF85*AG85*AH85)/(4*(AE85+AF85))</f>
        <v>-2.625</v>
      </c>
      <c r="AY85" s="11">
        <f>IF(AE85=AG85,"N/A",(2*AX85)/(BE85-BD85))</f>
        <v>3.4285714285714297</v>
      </c>
      <c r="AZ85" s="11">
        <f>IF(AE85=AG85,PI()/4,(1/2)*ATAN(AY85))</f>
        <v>0.6435011087932845</v>
      </c>
      <c r="BA85" s="11">
        <f>IF(AE85=AG85,45,(1/2)*ATAN(AY85)*(180/PI()))</f>
        <v>36.86989764584403</v>
      </c>
      <c r="BB85" s="11">
        <f>IF(AE85=AG85,1,TAN(BA85/(180/PI())))</f>
        <v>0.7500000000000001</v>
      </c>
      <c r="BD85" s="11">
        <f>(1/3)*(AH85*(AG85-AM85)^3+AE85*AM85^3-AD85*(AM85-AH85)^3)</f>
        <v>5.322916666666666</v>
      </c>
      <c r="BE85" s="11">
        <f>(1/3)*(AH85*(AE85-AT85)^3+AG85*AT85^3-AF85*(AT85-AH85)^3)</f>
        <v>3.7916666666666665</v>
      </c>
      <c r="BF85" s="11">
        <f>BD85*(SIN(AZ85))^2+BE85*(COS(AZ85))^2+AX85*SIN(2*AZ85)</f>
        <v>1.8229166666666665</v>
      </c>
      <c r="BG85" s="11">
        <f>BD85*COS(AZ85)^2+BE85*SIN(AZ85)^2-AX85*SIN(2*AZ85)</f>
        <v>7.291666666666666</v>
      </c>
      <c r="BH85" s="11"/>
      <c r="BI85" s="8">
        <f>SQRT(BD85/H85)</f>
        <v>1.2332207155790618</v>
      </c>
      <c r="BJ85" s="11">
        <f>SQRT(BE85/H85)</f>
        <v>1.0408329997330663</v>
      </c>
      <c r="BK85" s="11">
        <f>SQRT(BF85/H85)</f>
        <v>0.7216878364870322</v>
      </c>
      <c r="BL85" s="11">
        <f>SQRT(BG85/H85)</f>
        <v>1.4433756729740643</v>
      </c>
      <c r="BM85" s="11"/>
      <c r="BN85" s="8">
        <f>BD85/(AG85-AM85)</f>
        <v>1.9356060606060603</v>
      </c>
      <c r="BO85" s="11">
        <f>BE85/(AE85-AT85)</f>
        <v>1.5166666666666666</v>
      </c>
      <c r="BP85" s="11"/>
      <c r="BQ85" s="8">
        <f>DF85</f>
        <v>1.2500000000000013</v>
      </c>
      <c r="BR85" s="11">
        <f>DG85</f>
        <v>1.55</v>
      </c>
      <c r="BS85" s="11">
        <f>DH85</f>
        <v>1.5499999999999994</v>
      </c>
      <c r="BT85" s="11">
        <f>LARGE(BQ85:BS85,1)</f>
        <v>1.55</v>
      </c>
      <c r="BU85" s="11">
        <f>BF85/BT85</f>
        <v>1.1760752688172043</v>
      </c>
      <c r="BV85" s="11"/>
      <c r="BW85" s="8">
        <f>DI85</f>
        <v>2.8000000000000003</v>
      </c>
      <c r="BX85" s="11">
        <f>DJ85</f>
        <v>2.5000000000000004</v>
      </c>
      <c r="BY85" s="11">
        <f>LARGE(BW85:BX85,1)</f>
        <v>2.8000000000000003</v>
      </c>
      <c r="BZ85" s="11">
        <f>BG85/BY85</f>
        <v>2.604166666666666</v>
      </c>
      <c r="CA85" s="11"/>
      <c r="CC85" s="11"/>
      <c r="CD85" s="11">
        <f>AZ85</f>
        <v>0.6435011087932845</v>
      </c>
      <c r="CE85" s="11">
        <f>CD85*(180/PI())</f>
        <v>36.86989764584403</v>
      </c>
      <c r="CF85" s="11">
        <f>(PI()/2)-CD85</f>
        <v>0.9272952180016121</v>
      </c>
      <c r="CG85" s="11">
        <f>CF85*(180/PI())</f>
        <v>53.13010235415597</v>
      </c>
      <c r="CH85" s="2" t="s">
        <v>13</v>
      </c>
      <c r="CI85" s="11">
        <f>CD85-(CK85+CN85)</f>
        <v>0.1798534997924779</v>
      </c>
      <c r="CJ85" s="11">
        <f>CI85*(180/PI())</f>
        <v>10.30484646876601</v>
      </c>
      <c r="CK85" s="11">
        <f>ACOS((DD85^2+DC85^2-AH85^2)/(2*DD85*DC85))</f>
        <v>0.16891750379142922</v>
      </c>
      <c r="CL85" s="11">
        <f>CK85*(180/PI())</f>
        <v>9.678260053133975</v>
      </c>
      <c r="CM85" s="2" t="s">
        <v>13</v>
      </c>
      <c r="CN85" s="11">
        <f>ACOS((AT85^2+DD85^2-(AG85-AM85)^2)/(2*AT85*DD85))-CF85</f>
        <v>0.29473010520937737</v>
      </c>
      <c r="CO85" s="11">
        <f>CN85*(180/PI())</f>
        <v>16.886791123944043</v>
      </c>
      <c r="CP85" s="11">
        <f>ATAN(AT85/AM85)</f>
        <v>0.6747409422235527</v>
      </c>
      <c r="CQ85" s="11">
        <f>CP85*(180/PI())</f>
        <v>38.659808254090095</v>
      </c>
      <c r="CR85" s="11">
        <f>ACOS((DB85^2+DA85^2-AH85^2)/(2*DB85*DA85))</f>
        <v>0.17219081452293894</v>
      </c>
      <c r="CS85" s="11">
        <f>CR85*(180/PI())</f>
        <v>9.865806943084364</v>
      </c>
      <c r="CT85" s="2" t="s">
        <v>13</v>
      </c>
      <c r="CU85" s="11">
        <f>ACOS((DA85^2+AM85^2-(AE85-AT85)^2)/(2*DA85*AM85))-CD85</f>
        <v>0.4636476090008059</v>
      </c>
      <c r="CV85" s="11">
        <f>CU85*(180/PI())</f>
        <v>26.56505117707798</v>
      </c>
      <c r="CW85" s="2" t="s">
        <v>13</v>
      </c>
      <c r="CX85" s="11">
        <f>((PI()/2)-CD85)-(CU85+CR85)</f>
        <v>0.2914567944778672</v>
      </c>
      <c r="CY85" s="11">
        <f>CX85*(180/PI())</f>
        <v>16.69924423399363</v>
      </c>
      <c r="DA85" s="11">
        <f>SQRT(AM85^2+(AE85-AT85)^2)</f>
        <v>2.7950849718747373</v>
      </c>
      <c r="DB85" s="11">
        <f>SQRT((AM85-AH85)^2+(AE85-AT85)^2)</f>
        <v>2.6100766272276377</v>
      </c>
      <c r="DC85" s="11">
        <f>SQRT((AG85-AM85)^2+(AT85-AH85)^2)</f>
        <v>2.7950849718747373</v>
      </c>
      <c r="DD85" s="11">
        <f>SQRT((AG85-AM85)^2+AT85^2)</f>
        <v>2.9261749776799064</v>
      </c>
      <c r="DE85" s="11">
        <f>SQRT(AM85^2+AT85^2)</f>
        <v>1.6007810593582121</v>
      </c>
      <c r="DF85" s="11">
        <f>DC85*SIN(CK85+CN85)</f>
        <v>1.2500000000000013</v>
      </c>
      <c r="DG85" s="11">
        <f>DE85*SIN(CP85+CD85)</f>
        <v>1.55</v>
      </c>
      <c r="DH85" s="11">
        <f>DB85*SIN(CU85+CR85)</f>
        <v>1.5499999999999994</v>
      </c>
      <c r="DI85" s="11">
        <f>DD85*SIN(CF85+CI85+CK85)</f>
        <v>2.8000000000000003</v>
      </c>
      <c r="DJ85" s="11">
        <f>DA85*SIN(CR85+CX85+CD85)</f>
        <v>2.5000000000000004</v>
      </c>
      <c r="DK85" s="11"/>
      <c r="DL85" s="11"/>
      <c r="DM85" s="11"/>
      <c r="DN85" s="11"/>
      <c r="DO85" s="11"/>
      <c r="DP85" s="11"/>
      <c r="DQ85" s="11"/>
      <c r="DR85" s="11"/>
    </row>
    <row r="86" spans="1:122" ht="15">
      <c r="A86" s="1">
        <v>86</v>
      </c>
      <c r="B86" s="14" t="s">
        <v>109</v>
      </c>
      <c r="C86" s="15" t="s">
        <v>195</v>
      </c>
      <c r="D86" s="12">
        <v>4</v>
      </c>
      <c r="E86" s="12">
        <v>3.5</v>
      </c>
      <c r="F86" s="12">
        <v>0.4375</v>
      </c>
      <c r="G86" s="8">
        <f>H86*490/144</f>
        <v>10.514051649305555</v>
      </c>
      <c r="H86" s="16">
        <f>AH86*(AD86+AG86)</f>
        <v>3.08984375</v>
      </c>
      <c r="I86" s="8">
        <f>BD86</f>
        <v>4.762421543267623</v>
      </c>
      <c r="J86" s="11">
        <f>BN86</f>
        <v>1.717797137202566</v>
      </c>
      <c r="K86" s="11">
        <f>BI86</f>
        <v>1.241496952892395</v>
      </c>
      <c r="L86" s="11">
        <f>AM86</f>
        <v>1.227599557522124</v>
      </c>
      <c r="M86" s="11">
        <f>AO86</f>
        <v>2.772400442477876</v>
      </c>
      <c r="N86" s="8">
        <f>BE86</f>
        <v>3.3990792581113736</v>
      </c>
      <c r="O86" s="11">
        <f>BO86</f>
        <v>1.3475573508749839</v>
      </c>
      <c r="P86" s="11">
        <f>BJ86</f>
        <v>1.048847594725495</v>
      </c>
      <c r="Q86" s="11">
        <f>AT86</f>
        <v>0.9775995575221239</v>
      </c>
      <c r="R86" s="11">
        <f>AV86</f>
        <v>2.522400442477876</v>
      </c>
      <c r="S86" s="8">
        <f>BF86</f>
        <v>1.6190124103447663</v>
      </c>
      <c r="T86" s="11">
        <f>BU86</f>
        <v>1.0510314923763804</v>
      </c>
      <c r="U86" s="11">
        <f>BK86</f>
        <v>0.7238637524049957</v>
      </c>
      <c r="V86" s="11">
        <f>BT86</f>
        <v>1.5404033295750084</v>
      </c>
      <c r="W86" s="8">
        <f>BG86</f>
        <v>6.542488391034231</v>
      </c>
      <c r="X86" s="11">
        <f>BZ86</f>
        <v>2.3340546676244918</v>
      </c>
      <c r="Y86" s="11">
        <f>BL86</f>
        <v>1.455134780340542</v>
      </c>
      <c r="Z86" s="11">
        <f>BY86</f>
        <v>2.8030570499417293</v>
      </c>
      <c r="AA86" s="11">
        <f>BA86</f>
        <v>36.96217061575744</v>
      </c>
      <c r="AB86" s="11">
        <f>BB86</f>
        <v>0.7525194001357975</v>
      </c>
      <c r="AD86" s="8">
        <f>AE86-AH86</f>
        <v>3.0625</v>
      </c>
      <c r="AE86" s="11">
        <f>E86</f>
        <v>3.5</v>
      </c>
      <c r="AF86" s="11">
        <f>AG86-AH86</f>
        <v>3.5625</v>
      </c>
      <c r="AG86" s="11">
        <f>D86</f>
        <v>4</v>
      </c>
      <c r="AH86" s="11">
        <f>F86</f>
        <v>0.4375</v>
      </c>
      <c r="AI86" s="8">
        <f>AG86*AH86</f>
        <v>1.75</v>
      </c>
      <c r="AJ86" s="11">
        <f>AG86/2</f>
        <v>2</v>
      </c>
      <c r="AK86" s="11">
        <f>AD86*AH86</f>
        <v>1.33984375</v>
      </c>
      <c r="AL86" s="11">
        <f>AH86/2</f>
        <v>0.21875</v>
      </c>
      <c r="AM86" s="11">
        <f>(AI86*AJ86+AK86*AL86)/(AI86+AK86)</f>
        <v>1.227599557522124</v>
      </c>
      <c r="AN86" s="11"/>
      <c r="AO86" s="11">
        <f>AG86-AM86</f>
        <v>2.772400442477876</v>
      </c>
      <c r="AP86" s="8">
        <f>AE86*AH86</f>
        <v>1.53125</v>
      </c>
      <c r="AQ86" s="11">
        <f>AE86/2</f>
        <v>1.75</v>
      </c>
      <c r="AR86" s="11">
        <f>AF86*AH86</f>
        <v>1.55859375</v>
      </c>
      <c r="AS86" s="11">
        <f>AH86/2</f>
        <v>0.21875</v>
      </c>
      <c r="AT86" s="11">
        <f>(AP86*AQ86+AR86*AS86)/(AP86+AR86)</f>
        <v>0.9775995575221239</v>
      </c>
      <c r="AU86" s="11"/>
      <c r="AV86" s="11">
        <f>AE86-AT86</f>
        <v>2.522400442477876</v>
      </c>
      <c r="AX86" s="11">
        <f>-(AD86*AE86*AF86*AG86*AH86)/(4*(AE86+AF86))</f>
        <v>-2.3654763550884956</v>
      </c>
      <c r="AY86" s="11">
        <f>IF(AE86=AG86,"N/A",(2*AX86)/(BE86-BD86))</f>
        <v>3.470113677017499</v>
      </c>
      <c r="AZ86" s="11">
        <f>IF(AE86=AG86,PI()/4,(1/2)*ATAN(AY86))</f>
        <v>0.6451115759288671</v>
      </c>
      <c r="BA86" s="11">
        <f>IF(AE86=AG86,45,(1/2)*ATAN(AY86)*(180/PI()))</f>
        <v>36.96217061575744</v>
      </c>
      <c r="BB86" s="11">
        <f>IF(AE86=AG86,1,TAN(BA86/(180/PI())))</f>
        <v>0.7525194001357975</v>
      </c>
      <c r="BD86" s="11">
        <f>(1/3)*(AH86*(AG86-AM86)^3+AE86*AM86^3-AD86*(AM86-AH86)^3)</f>
        <v>4.762421543267623</v>
      </c>
      <c r="BE86" s="11">
        <f>(1/3)*(AH86*(AE86-AT86)^3+AG86*AT86^3-AF86*(AT86-AH86)^3)</f>
        <v>3.3990792581113736</v>
      </c>
      <c r="BF86" s="11">
        <f>BD86*(SIN(AZ86))^2+BE86*(COS(AZ86))^2+AX86*SIN(2*AZ86)</f>
        <v>1.6190124103447663</v>
      </c>
      <c r="BG86" s="11">
        <f>BD86*COS(AZ86)^2+BE86*SIN(AZ86)^2-AX86*SIN(2*AZ86)</f>
        <v>6.542488391034231</v>
      </c>
      <c r="BH86" s="11"/>
      <c r="BI86" s="8">
        <f>SQRT(BD86/H86)</f>
        <v>1.241496952892395</v>
      </c>
      <c r="BJ86" s="11">
        <f>SQRT(BE86/H86)</f>
        <v>1.048847594725495</v>
      </c>
      <c r="BK86" s="11">
        <f>SQRT(BF86/H86)</f>
        <v>0.7238637524049957</v>
      </c>
      <c r="BL86" s="11">
        <f>SQRT(BG86/H86)</f>
        <v>1.455134780340542</v>
      </c>
      <c r="BM86" s="11"/>
      <c r="BN86" s="8">
        <f>BD86/(AG86-AM86)</f>
        <v>1.717797137202566</v>
      </c>
      <c r="BO86" s="11">
        <f>BE86/(AE86-AT86)</f>
        <v>1.3475573508749839</v>
      </c>
      <c r="BP86" s="11"/>
      <c r="BQ86" s="8">
        <f>DF86</f>
        <v>1.2354527962604338</v>
      </c>
      <c r="BR86" s="11">
        <f>DG86</f>
        <v>1.5192743827001178</v>
      </c>
      <c r="BS86" s="11">
        <f>DH86</f>
        <v>1.5404033295750084</v>
      </c>
      <c r="BT86" s="11">
        <f>LARGE(BQ86:BS86,1)</f>
        <v>1.5404033295750084</v>
      </c>
      <c r="BU86" s="11">
        <f>BF86/BT86</f>
        <v>1.0510314923763804</v>
      </c>
      <c r="BV86" s="11"/>
      <c r="BW86" s="8">
        <f>DI86</f>
        <v>2.8030570499417293</v>
      </c>
      <c r="BX86" s="11">
        <f>DJ86</f>
        <v>2.497580263583882</v>
      </c>
      <c r="BY86" s="11">
        <f>LARGE(BW86:BX86,1)</f>
        <v>2.8030570499417293</v>
      </c>
      <c r="BZ86" s="11">
        <f>BG86/BY86</f>
        <v>2.3340546676244918</v>
      </c>
      <c r="CA86" s="11"/>
      <c r="CC86" s="11"/>
      <c r="CD86" s="11">
        <f>AZ86</f>
        <v>0.6451115759288671</v>
      </c>
      <c r="CE86" s="11">
        <f>CD86*(180/PI())</f>
        <v>36.96217061575744</v>
      </c>
      <c r="CF86" s="11">
        <f>(PI()/2)-CD86</f>
        <v>0.9256847508660294</v>
      </c>
      <c r="CG86" s="11">
        <f>CF86*(180/PI())</f>
        <v>53.03782938424256</v>
      </c>
      <c r="CH86" s="2" t="s">
        <v>13</v>
      </c>
      <c r="CI86" s="11">
        <f>CD86-(CK86+CN86)</f>
        <v>0.1924030900958391</v>
      </c>
      <c r="CJ86" s="11">
        <f>CI86*(180/PI())</f>
        <v>11.02388502776691</v>
      </c>
      <c r="CK86" s="11">
        <f>ACOS((DD86^2+DC86^2-AH86^2)/(2*DD86*DC86))</f>
        <v>0.14660252042630462</v>
      </c>
      <c r="CL86" s="11">
        <f>CK86*(180/PI())</f>
        <v>8.399705686407696</v>
      </c>
      <c r="CM86" s="2" t="s">
        <v>13</v>
      </c>
      <c r="CN86" s="11">
        <f>ACOS((AT86^2+DD86^2-(AG86-AM86)^2)/(2*AT86*DD86))-CF86</f>
        <v>0.3061059654067234</v>
      </c>
      <c r="CO86" s="11">
        <f>CN86*(180/PI())</f>
        <v>17.53857990158283</v>
      </c>
      <c r="CP86" s="11">
        <f>ATAN(AT86/AM86)</f>
        <v>0.6725116903776263</v>
      </c>
      <c r="CQ86" s="11">
        <f>CP86*(180/PI())</f>
        <v>38.532081531846764</v>
      </c>
      <c r="CR86" s="11">
        <f>ACOS((DB86^2+DA86^2-AH86^2)/(2*DB86*DA86))</f>
        <v>0.14938150974097786</v>
      </c>
      <c r="CS86" s="11">
        <f>CR86*(180/PI())</f>
        <v>8.558930045450426</v>
      </c>
      <c r="CT86" s="2" t="s">
        <v>13</v>
      </c>
      <c r="CU86" s="11">
        <f>ACOS((DA86^2+AM86^2-(AE86-AT86)^2)/(2*DA86*AM86))-CD86</f>
        <v>0.4727505452861843</v>
      </c>
      <c r="CV86" s="11">
        <f>CU86*(180/PI())</f>
        <v>27.086611007406656</v>
      </c>
      <c r="CW86" s="2" t="s">
        <v>13</v>
      </c>
      <c r="CX86" s="11">
        <f>((PI()/2)-CD86)-(CU86+CR86)</f>
        <v>0.30355269583886724</v>
      </c>
      <c r="CY86" s="11">
        <f>CX86*(180/PI())</f>
        <v>17.39228833138548</v>
      </c>
      <c r="DA86" s="11">
        <f>SQRT(AM86^2+(AE86-AT86)^2)</f>
        <v>2.805263742652569</v>
      </c>
      <c r="DB86" s="11">
        <f>SQRT((AM86-AH86)^2+(AE86-AT86)^2)</f>
        <v>2.643248248464234</v>
      </c>
      <c r="DC86" s="11">
        <f>SQRT((AG86-AM86)^2+(AT86-AH86)^2)</f>
        <v>2.824519737138885</v>
      </c>
      <c r="DD86" s="11">
        <f>SQRT((AG86-AM86)^2+AT86^2)</f>
        <v>2.939711738983769</v>
      </c>
      <c r="DE86" s="11">
        <f>SQRT(AM86^2+AT86^2)</f>
        <v>1.5692997063964444</v>
      </c>
      <c r="DF86" s="11">
        <f>DC86*SIN(CK86+CN86)</f>
        <v>1.2354527962604338</v>
      </c>
      <c r="DG86" s="11">
        <f>DE86*SIN(CP86+CD86)</f>
        <v>1.5192743827001178</v>
      </c>
      <c r="DH86" s="11">
        <f>DB86*SIN(CU86+CR86)</f>
        <v>1.5404033295750084</v>
      </c>
      <c r="DI86" s="11">
        <f>DD86*SIN(CF86+CI86+CK86)</f>
        <v>2.8030570499417293</v>
      </c>
      <c r="DJ86" s="11">
        <f>DA86*SIN(CR86+CX86+CD86)</f>
        <v>2.497580263583882</v>
      </c>
      <c r="DK86" s="11"/>
      <c r="DL86" s="11"/>
      <c r="DM86" s="11"/>
      <c r="DN86" s="11"/>
      <c r="DO86" s="11"/>
      <c r="DP86" s="11"/>
      <c r="DQ86" s="11"/>
      <c r="DR86" s="11"/>
    </row>
    <row r="87" spans="1:122" ht="15">
      <c r="A87" s="5">
        <v>87</v>
      </c>
      <c r="B87" s="14" t="s">
        <v>109</v>
      </c>
      <c r="C87" s="15" t="s">
        <v>196</v>
      </c>
      <c r="D87" s="12">
        <v>4</v>
      </c>
      <c r="E87" s="12">
        <v>3.5</v>
      </c>
      <c r="F87" s="12">
        <v>0.375</v>
      </c>
      <c r="G87" s="8">
        <f>H87*490/144</f>
        <v>9.091796875</v>
      </c>
      <c r="H87" s="16">
        <f>AH87*(AD87+AG87)</f>
        <v>2.671875</v>
      </c>
      <c r="I87" s="8">
        <f>BD87</f>
        <v>4.175019916735197</v>
      </c>
      <c r="J87" s="11">
        <f>BN87</f>
        <v>1.4937693856659473</v>
      </c>
      <c r="K87" s="11">
        <f>BI87</f>
        <v>1.2500322210374766</v>
      </c>
      <c r="L87" s="11">
        <f>AM87</f>
        <v>1.2050438596491229</v>
      </c>
      <c r="M87" s="11">
        <f>AO87</f>
        <v>2.794956140350877</v>
      </c>
      <c r="N87" s="8">
        <f>BE87</f>
        <v>2.9860550729851973</v>
      </c>
      <c r="O87" s="11">
        <f>BO87</f>
        <v>1.1733228033444636</v>
      </c>
      <c r="P87" s="11">
        <f>BJ87</f>
        <v>1.057160282820636</v>
      </c>
      <c r="Q87" s="11">
        <f>AT87</f>
        <v>0.9550438596491229</v>
      </c>
      <c r="R87" s="11">
        <f>AV87</f>
        <v>2.544956140350877</v>
      </c>
      <c r="S87" s="8">
        <f>BF87</f>
        <v>1.4107503858628623</v>
      </c>
      <c r="T87" s="11">
        <f>BU87</f>
        <v>0.9214148406990997</v>
      </c>
      <c r="U87" s="11">
        <f>BK87</f>
        <v>0.7266361843567315</v>
      </c>
      <c r="V87" s="11">
        <f>BT87</f>
        <v>1.5310697457320004</v>
      </c>
      <c r="W87" s="8">
        <f>BG87</f>
        <v>5.750324603857534</v>
      </c>
      <c r="X87" s="11">
        <f>BZ87</f>
        <v>2.049209456584718</v>
      </c>
      <c r="Y87" s="11">
        <f>BL87</f>
        <v>1.4670270184249452</v>
      </c>
      <c r="Z87" s="11">
        <f>BY87</f>
        <v>2.806118518231523</v>
      </c>
      <c r="AA87" s="11">
        <f>BA87</f>
        <v>37.049324004983774</v>
      </c>
      <c r="AB87" s="11">
        <f>BB87</f>
        <v>0.7549046303608906</v>
      </c>
      <c r="AD87" s="8">
        <f>AE87-AH87</f>
        <v>3.125</v>
      </c>
      <c r="AE87" s="11">
        <f>E87</f>
        <v>3.5</v>
      </c>
      <c r="AF87" s="11">
        <f>AG87-AH87</f>
        <v>3.625</v>
      </c>
      <c r="AG87" s="11">
        <f>D87</f>
        <v>4</v>
      </c>
      <c r="AH87" s="11">
        <f>F87</f>
        <v>0.375</v>
      </c>
      <c r="AI87" s="8">
        <f>AG87*AH87</f>
        <v>1.5</v>
      </c>
      <c r="AJ87" s="11">
        <f>AG87/2</f>
        <v>2</v>
      </c>
      <c r="AK87" s="11">
        <f>AD87*AH87</f>
        <v>1.171875</v>
      </c>
      <c r="AL87" s="11">
        <f>AH87/2</f>
        <v>0.1875</v>
      </c>
      <c r="AM87" s="11">
        <f>(AI87*AJ87+AK87*AL87)/(AI87+AK87)</f>
        <v>1.2050438596491229</v>
      </c>
      <c r="AN87" s="11"/>
      <c r="AO87" s="11">
        <f>AG87-AM87</f>
        <v>2.794956140350877</v>
      </c>
      <c r="AP87" s="8">
        <f>AE87*AH87</f>
        <v>1.3125</v>
      </c>
      <c r="AQ87" s="11">
        <f>AE87/2</f>
        <v>1.75</v>
      </c>
      <c r="AR87" s="11">
        <f>AF87*AH87</f>
        <v>1.359375</v>
      </c>
      <c r="AS87" s="11">
        <f>AH87/2</f>
        <v>0.1875</v>
      </c>
      <c r="AT87" s="11">
        <f>(AP87*AQ87+AR87*AS87)/(AP87+AR87)</f>
        <v>0.9550438596491229</v>
      </c>
      <c r="AU87" s="11"/>
      <c r="AV87" s="11">
        <f>AE87-AT87</f>
        <v>2.544956140350877</v>
      </c>
      <c r="AX87" s="11">
        <f>-(AD87*AE87*AF87*AG87*AH87)/(4*(AE87+AF87))</f>
        <v>-2.0867598684210527</v>
      </c>
      <c r="AY87" s="11">
        <f>IF(AE87=AG87,"N/A",(2*AX87)/(BE87-BD87))</f>
        <v>3.5102129039230534</v>
      </c>
      <c r="AZ87" s="11">
        <f>IF(AE87=AG87,PI()/4,(1/2)*ATAN(AY87))</f>
        <v>0.6466326895251389</v>
      </c>
      <c r="BA87" s="11">
        <f>IF(AE87=AG87,45,(1/2)*ATAN(AY87)*(180/PI()))</f>
        <v>37.049324004983774</v>
      </c>
      <c r="BB87" s="11">
        <f>IF(AE87=AG87,1,TAN(BA87/(180/PI())))</f>
        <v>0.7549046303608906</v>
      </c>
      <c r="BD87" s="11">
        <f>(1/3)*(AH87*(AG87-AM87)^3+AE87*AM87^3-AD87*(AM87-AH87)^3)</f>
        <v>4.175019916735197</v>
      </c>
      <c r="BE87" s="11">
        <f>(1/3)*(AH87*(AE87-AT87)^3+AG87*AT87^3-AF87*(AT87-AH87)^3)</f>
        <v>2.9860550729851973</v>
      </c>
      <c r="BF87" s="11">
        <f>BD87*(SIN(AZ87))^2+BE87*(COS(AZ87))^2+AX87*SIN(2*AZ87)</f>
        <v>1.4107503858628623</v>
      </c>
      <c r="BG87" s="11">
        <f>BD87*COS(AZ87)^2+BE87*SIN(AZ87)^2-AX87*SIN(2*AZ87)</f>
        <v>5.750324603857534</v>
      </c>
      <c r="BH87" s="11"/>
      <c r="BI87" s="8">
        <f>SQRT(BD87/H87)</f>
        <v>1.2500322210374766</v>
      </c>
      <c r="BJ87" s="11">
        <f>SQRT(BE87/H87)</f>
        <v>1.057160282820636</v>
      </c>
      <c r="BK87" s="11">
        <f>SQRT(BF87/H87)</f>
        <v>0.7266361843567315</v>
      </c>
      <c r="BL87" s="11">
        <f>SQRT(BG87/H87)</f>
        <v>1.4670270184249452</v>
      </c>
      <c r="BM87" s="11"/>
      <c r="BN87" s="8">
        <f>BD87/(AG87-AM87)</f>
        <v>1.4937693856659473</v>
      </c>
      <c r="BO87" s="11">
        <f>BE87/(AE87-AT87)</f>
        <v>1.1733228033444636</v>
      </c>
      <c r="BP87" s="11"/>
      <c r="BQ87" s="8">
        <f>DF87</f>
        <v>1.2210246128893099</v>
      </c>
      <c r="BR87" s="11">
        <f>DG87</f>
        <v>1.4882785853942198</v>
      </c>
      <c r="BS87" s="11">
        <f>DH87</f>
        <v>1.5310697457320004</v>
      </c>
      <c r="BT87" s="11">
        <f>LARGE(BQ87:BS87,1)</f>
        <v>1.5310697457320004</v>
      </c>
      <c r="BU87" s="11">
        <f>BF87/BT87</f>
        <v>0.9214148406990997</v>
      </c>
      <c r="BV87" s="11"/>
      <c r="BW87" s="8">
        <f>DI87</f>
        <v>2.806118518231523</v>
      </c>
      <c r="BX87" s="11">
        <f>DJ87</f>
        <v>2.4951081240206903</v>
      </c>
      <c r="BY87" s="11">
        <f>LARGE(BW87:BX87,1)</f>
        <v>2.806118518231523</v>
      </c>
      <c r="BZ87" s="11">
        <f>BG87/BY87</f>
        <v>2.049209456584718</v>
      </c>
      <c r="CA87" s="11"/>
      <c r="CC87" s="11"/>
      <c r="CD87" s="11">
        <f>AZ87</f>
        <v>0.6466326895251389</v>
      </c>
      <c r="CE87" s="11">
        <f>CD87*(180/PI())</f>
        <v>37.049324004983774</v>
      </c>
      <c r="CF87" s="11">
        <f>(PI()/2)-CD87</f>
        <v>0.9241636372697577</v>
      </c>
      <c r="CG87" s="11">
        <f>CF87*(180/PI())</f>
        <v>52.950675995016226</v>
      </c>
      <c r="CH87" s="2" t="s">
        <v>13</v>
      </c>
      <c r="CI87" s="11">
        <f>CD87-(CK87+CN87)</f>
        <v>0.2046276169772987</v>
      </c>
      <c r="CJ87" s="11">
        <f>CI87*(180/PI())</f>
        <v>11.724298824618767</v>
      </c>
      <c r="CK87" s="11">
        <f>ACOS((DD87^2+DC87^2-AH87^2)/(2*DD87*DC87))</f>
        <v>0.12463629686013245</v>
      </c>
      <c r="CL87" s="11">
        <f>CK87*(180/PI())</f>
        <v>7.141133784225223</v>
      </c>
      <c r="CM87" s="2" t="s">
        <v>13</v>
      </c>
      <c r="CN87" s="11">
        <f>ACOS((AT87^2+DD87^2-(AG87-AM87)^2)/(2*AT87*DD87))-CF87</f>
        <v>0.3173687756877077</v>
      </c>
      <c r="CO87" s="11">
        <f>CN87*(180/PI())</f>
        <v>18.18389139613978</v>
      </c>
      <c r="CP87" s="11">
        <f>ATAN(AT87/AM87)</f>
        <v>0.6701747639130707</v>
      </c>
      <c r="CQ87" s="11">
        <f>CP87*(180/PI())</f>
        <v>38.3981855083953</v>
      </c>
      <c r="CR87" s="11">
        <f>ACOS((DB87^2+DA87^2-AH87^2)/(2*DB87*DA87))</f>
        <v>0.12695208637312616</v>
      </c>
      <c r="CS87" s="11">
        <f>CR87*(180/PI())</f>
        <v>7.273818749560419</v>
      </c>
      <c r="CT87" s="2" t="s">
        <v>13</v>
      </c>
      <c r="CU87" s="11">
        <f>ACOS((DA87^2+AM87^2-(AE87-AT87)^2)/(2*DA87*AM87))-CD87</f>
        <v>0.48193758988000024</v>
      </c>
      <c r="CV87" s="11">
        <f>CU87*(180/PI())</f>
        <v>27.61298988883079</v>
      </c>
      <c r="CW87" s="2" t="s">
        <v>13</v>
      </c>
      <c r="CX87" s="11">
        <f>((PI()/2)-CD87)-(CU87+CR87)</f>
        <v>0.3152739610166313</v>
      </c>
      <c r="CY87" s="11">
        <f>CX87*(180/PI())</f>
        <v>18.063867356625018</v>
      </c>
      <c r="DA87" s="11">
        <f>SQRT(AM87^2+(AE87-AT87)^2)</f>
        <v>2.815836014399221</v>
      </c>
      <c r="DB87" s="11">
        <f>SQRT((AM87-AH87)^2+(AE87-AT87)^2)</f>
        <v>2.676896442758077</v>
      </c>
      <c r="DC87" s="11">
        <f>SQRT((AG87-AM87)^2+(AT87-AH87)^2)</f>
        <v>2.8545105895059706</v>
      </c>
      <c r="DD87" s="11">
        <f>SQRT((AG87-AM87)^2+AT87^2)</f>
        <v>2.953622961777377</v>
      </c>
      <c r="DE87" s="11">
        <f>SQRT(AM87^2+AT87^2)</f>
        <v>1.5376083628582242</v>
      </c>
      <c r="DF87" s="11">
        <f>DC87*SIN(CK87+CN87)</f>
        <v>1.2210246128893099</v>
      </c>
      <c r="DG87" s="11">
        <f>DE87*SIN(CP87+CD87)</f>
        <v>1.4882785853942198</v>
      </c>
      <c r="DH87" s="11">
        <f>DB87*SIN(CU87+CR87)</f>
        <v>1.5310697457320004</v>
      </c>
      <c r="DI87" s="11">
        <f>DD87*SIN(CF87+CI87+CK87)</f>
        <v>2.806118518231523</v>
      </c>
      <c r="DJ87" s="11">
        <f>DA87*SIN(CR87+CX87+CD87)</f>
        <v>2.4951081240206903</v>
      </c>
      <c r="DK87" s="11"/>
      <c r="DL87" s="11"/>
      <c r="DM87" s="11"/>
      <c r="DN87" s="11"/>
      <c r="DO87" s="11"/>
      <c r="DP87" s="11"/>
      <c r="DQ87" s="11"/>
      <c r="DR87" s="11"/>
    </row>
    <row r="88" spans="1:122" ht="15">
      <c r="A88" s="1">
        <v>88</v>
      </c>
      <c r="B88" s="14" t="s">
        <v>109</v>
      </c>
      <c r="C88" s="15" t="s">
        <v>197</v>
      </c>
      <c r="D88" s="12">
        <v>4</v>
      </c>
      <c r="E88" s="12">
        <v>3.5</v>
      </c>
      <c r="F88" s="12">
        <v>0.3125</v>
      </c>
      <c r="G88" s="8">
        <f>H88*490/144</f>
        <v>7.642957899305555</v>
      </c>
      <c r="H88" s="16">
        <f>AH88*(AD88+AG88)</f>
        <v>2.24609375</v>
      </c>
      <c r="I88" s="8">
        <f>BD88</f>
        <v>3.559230693872424</v>
      </c>
      <c r="J88" s="11">
        <f>BN88</f>
        <v>1.2631853557190202</v>
      </c>
      <c r="K88" s="11">
        <f>BI88</f>
        <v>1.2588214347461057</v>
      </c>
      <c r="L88" s="11">
        <f>AM88</f>
        <v>1.1823369565217392</v>
      </c>
      <c r="M88" s="11">
        <f>AO88</f>
        <v>2.8176630434782606</v>
      </c>
      <c r="N88" s="8">
        <f>BE88</f>
        <v>2.551235088403674</v>
      </c>
      <c r="O88" s="11">
        <f>BO88</f>
        <v>0.9936019817256344</v>
      </c>
      <c r="P88" s="11">
        <f>BJ88</f>
        <v>1.0657646225425204</v>
      </c>
      <c r="Q88" s="11">
        <f>AT88</f>
        <v>0.9323369565217391</v>
      </c>
      <c r="R88" s="11">
        <f>AV88</f>
        <v>2.567663043478261</v>
      </c>
      <c r="S88" s="8">
        <f>BF88</f>
        <v>1.1969435300061797</v>
      </c>
      <c r="T88" s="11">
        <f>BU88</f>
        <v>0.7864312076833719</v>
      </c>
      <c r="U88" s="11">
        <f>BK88</f>
        <v>0.7300000520328535</v>
      </c>
      <c r="V88" s="11">
        <f>BT88</f>
        <v>1.5219939370565845</v>
      </c>
      <c r="W88" s="8">
        <f>BG88</f>
        <v>4.913522252269918</v>
      </c>
      <c r="X88" s="11">
        <f>BZ88</f>
        <v>1.7490905996907313</v>
      </c>
      <c r="Y88" s="11">
        <f>BL88</f>
        <v>1.4790488698050097</v>
      </c>
      <c r="Z88" s="11">
        <f>BY88</f>
        <v>2.809186815787994</v>
      </c>
      <c r="AA88" s="11">
        <f>BA88</f>
        <v>37.13168070036468</v>
      </c>
      <c r="AB88" s="11">
        <f>BB88</f>
        <v>0.7571636230208846</v>
      </c>
      <c r="AD88" s="8">
        <f>AE88-AH88</f>
        <v>3.1875</v>
      </c>
      <c r="AE88" s="11">
        <f>E88</f>
        <v>3.5</v>
      </c>
      <c r="AF88" s="11">
        <f>AG88-AH88</f>
        <v>3.6875</v>
      </c>
      <c r="AG88" s="11">
        <f>D88</f>
        <v>4</v>
      </c>
      <c r="AH88" s="11">
        <f>F88</f>
        <v>0.3125</v>
      </c>
      <c r="AI88" s="8">
        <f>AG88*AH88</f>
        <v>1.25</v>
      </c>
      <c r="AJ88" s="11">
        <f>AG88/2</f>
        <v>2</v>
      </c>
      <c r="AK88" s="11">
        <f>AD88*AH88</f>
        <v>0.99609375</v>
      </c>
      <c r="AL88" s="11">
        <f>AH88/2</f>
        <v>0.15625</v>
      </c>
      <c r="AM88" s="11">
        <f>(AI88*AJ88+AK88*AL88)/(AI88+AK88)</f>
        <v>1.1823369565217392</v>
      </c>
      <c r="AN88" s="11"/>
      <c r="AO88" s="11">
        <f>AG88-AM88</f>
        <v>2.8176630434782606</v>
      </c>
      <c r="AP88" s="8">
        <f>AE88*AH88</f>
        <v>1.09375</v>
      </c>
      <c r="AQ88" s="11">
        <f>AE88/2</f>
        <v>1.75</v>
      </c>
      <c r="AR88" s="11">
        <f>AF88*AH88</f>
        <v>1.15234375</v>
      </c>
      <c r="AS88" s="11">
        <f>AH88/2</f>
        <v>0.15625</v>
      </c>
      <c r="AT88" s="11">
        <f>(AP88*AQ88+AR88*AS88)/(AP88+AR88)</f>
        <v>0.9323369565217391</v>
      </c>
      <c r="AU88" s="11"/>
      <c r="AV88" s="11">
        <f>AE88-AT88</f>
        <v>2.567663043478261</v>
      </c>
      <c r="AX88" s="11">
        <f>-(AD88*AE88*AF88*AG88*AH88)/(4*(AE88+AF88))</f>
        <v>-1.7886379076086956</v>
      </c>
      <c r="AY88" s="11">
        <f>IF(AE88=AG88,"N/A",(2*AX88)/(BE88-BD88))</f>
        <v>3.548900209295897</v>
      </c>
      <c r="AZ88" s="11">
        <f>IF(AE88=AG88,PI()/4,(1/2)*ATAN(AY88))</f>
        <v>0.6480700850205977</v>
      </c>
      <c r="BA88" s="11">
        <f>IF(AE88=AG88,45,(1/2)*ATAN(AY88)*(180/PI()))</f>
        <v>37.13168070036468</v>
      </c>
      <c r="BB88" s="11">
        <f>IF(AE88=AG88,1,TAN(BA88/(180/PI())))</f>
        <v>0.7571636230208846</v>
      </c>
      <c r="BD88" s="11">
        <f>(1/3)*(AH88*(AG88-AM88)^3+AE88*AM88^3-AD88*(AM88-AH88)^3)</f>
        <v>3.559230693872424</v>
      </c>
      <c r="BE88" s="11">
        <f>(1/3)*(AH88*(AE88-AT88)^3+AG88*AT88^3-AF88*(AT88-AH88)^3)</f>
        <v>2.551235088403674</v>
      </c>
      <c r="BF88" s="11">
        <f>BD88*(SIN(AZ88))^2+BE88*(COS(AZ88))^2+AX88*SIN(2*AZ88)</f>
        <v>1.1969435300061797</v>
      </c>
      <c r="BG88" s="11">
        <f>BD88*COS(AZ88)^2+BE88*SIN(AZ88)^2-AX88*SIN(2*AZ88)</f>
        <v>4.913522252269918</v>
      </c>
      <c r="BH88" s="11"/>
      <c r="BI88" s="8">
        <f>SQRT(BD88/H88)</f>
        <v>1.2588214347461057</v>
      </c>
      <c r="BJ88" s="11">
        <f>SQRT(BE88/H88)</f>
        <v>1.0657646225425204</v>
      </c>
      <c r="BK88" s="11">
        <f>SQRT(BF88/H88)</f>
        <v>0.7300000520328535</v>
      </c>
      <c r="BL88" s="11">
        <f>SQRT(BG88/H88)</f>
        <v>1.4790488698050097</v>
      </c>
      <c r="BM88" s="11"/>
      <c r="BN88" s="8">
        <f>BD88/(AG88-AM88)</f>
        <v>1.2631853557190202</v>
      </c>
      <c r="BO88" s="11">
        <f>BE88/(AE88-AT88)</f>
        <v>0.9936019817256344</v>
      </c>
      <c r="BP88" s="11"/>
      <c r="BQ88" s="8">
        <f>DF88</f>
        <v>1.2067140294064307</v>
      </c>
      <c r="BR88" s="11">
        <f>DG88</f>
        <v>1.4570223035423921</v>
      </c>
      <c r="BS88" s="11">
        <f>DH88</f>
        <v>1.5219939370565845</v>
      </c>
      <c r="BT88" s="11">
        <f>LARGE(BQ88:BS88,1)</f>
        <v>1.5219939370565845</v>
      </c>
      <c r="BU88" s="11">
        <f>BF88/BT88</f>
        <v>0.7864312076833719</v>
      </c>
      <c r="BV88" s="11"/>
      <c r="BW88" s="8">
        <f>DI88</f>
        <v>2.809186815787994</v>
      </c>
      <c r="BX88" s="11">
        <f>DJ88</f>
        <v>2.492585448249537</v>
      </c>
      <c r="BY88" s="11">
        <f>LARGE(BW88:BX88,1)</f>
        <v>2.809186815787994</v>
      </c>
      <c r="BZ88" s="11">
        <f>BG88/BY88</f>
        <v>1.7490905996907313</v>
      </c>
      <c r="CA88" s="11"/>
      <c r="CC88" s="11"/>
      <c r="CD88" s="11">
        <f>AZ88</f>
        <v>0.6480700850205977</v>
      </c>
      <c r="CE88" s="11">
        <f>CD88*(180/PI())</f>
        <v>37.13168070036468</v>
      </c>
      <c r="CF88" s="11">
        <f>(PI()/2)-CD88</f>
        <v>0.9227262417742988</v>
      </c>
      <c r="CG88" s="11">
        <f>CF88*(180/PI())</f>
        <v>52.86831929963532</v>
      </c>
      <c r="CH88" s="2" t="s">
        <v>13</v>
      </c>
      <c r="CI88" s="11">
        <f>CD88-(CK88+CN88)</f>
        <v>0.21653374688755567</v>
      </c>
      <c r="CJ88" s="11">
        <f>CI88*(180/PI())</f>
        <v>12.406469818810965</v>
      </c>
      <c r="CK88" s="11">
        <f>ACOS((DD88^2+DC88^2-AH88^2)/(2*DD88*DC88))</f>
        <v>0.10301633622140094</v>
      </c>
      <c r="CL88" s="11">
        <f>CK88*(180/PI())</f>
        <v>5.902401286386945</v>
      </c>
      <c r="CM88" s="2" t="s">
        <v>13</v>
      </c>
      <c r="CN88" s="11">
        <f>ACOS((AT88^2+DD88^2-(AG88-AM88)^2)/(2*AT88*DD88))-CF88</f>
        <v>0.3285200019116411</v>
      </c>
      <c r="CO88" s="11">
        <f>CN88*(180/PI())</f>
        <v>18.82280959516677</v>
      </c>
      <c r="CP88" s="11">
        <f>ATAN(AT88/AM88)</f>
        <v>0.6677228213096932</v>
      </c>
      <c r="CQ88" s="11">
        <f>CP88*(180/PI())</f>
        <v>38.25769954561345</v>
      </c>
      <c r="CR88" s="11">
        <f>ACOS((DB88^2+DA88^2-AH88^2)/(2*DB88*DA88))</f>
        <v>0.10489627858884543</v>
      </c>
      <c r="CS88" s="11">
        <f>CR88*(180/PI())</f>
        <v>6.010114049769346</v>
      </c>
      <c r="CT88" s="2" t="s">
        <v>13</v>
      </c>
      <c r="CU88" s="11">
        <f>ACOS((DA88^2+AM88^2-(AE88-AT88)^2)/(2*DA88*AM88))-CD88</f>
        <v>0.491197997072755</v>
      </c>
      <c r="CV88" s="11">
        <f>CU88*(180/PI())</f>
        <v>28.14357213754823</v>
      </c>
      <c r="CW88" s="2" t="s">
        <v>13</v>
      </c>
      <c r="CX88" s="11">
        <f>((PI()/2)-CD88)-(CU88+CR88)</f>
        <v>0.3266319661126984</v>
      </c>
      <c r="CY88" s="11">
        <f>CX88*(180/PI())</f>
        <v>18.714633112317745</v>
      </c>
      <c r="DA88" s="11">
        <f>SQRT(AM88^2+(AE88-AT88)^2)</f>
        <v>2.8268028200780355</v>
      </c>
      <c r="DB88" s="11">
        <f>SQRT((AM88-AH88)^2+(AE88-AT88)^2)</f>
        <v>2.710997940938917</v>
      </c>
      <c r="DC88" s="11">
        <f>SQRT((AG88-AM88)^2+(AT88-AH88)^2)</f>
        <v>2.885034294294144</v>
      </c>
      <c r="DD88" s="11">
        <f>SQRT((AG88-AM88)^2+AT88^2)</f>
        <v>2.9679078872295537</v>
      </c>
      <c r="DE88" s="11">
        <f>SQRT(AM88^2+AT88^2)</f>
        <v>1.5057134120586522</v>
      </c>
      <c r="DF88" s="11">
        <f>DC88*SIN(CK88+CN88)</f>
        <v>1.2067140294064307</v>
      </c>
      <c r="DG88" s="11">
        <f>DE88*SIN(CP88+CD88)</f>
        <v>1.4570223035423921</v>
      </c>
      <c r="DH88" s="11">
        <f>DB88*SIN(CU88+CR88)</f>
        <v>1.5219939370565845</v>
      </c>
      <c r="DI88" s="11">
        <f>DD88*SIN(CF88+CI88+CK88)</f>
        <v>2.809186815787994</v>
      </c>
      <c r="DJ88" s="11">
        <f>DA88*SIN(CR88+CX88+CD88)</f>
        <v>2.492585448249537</v>
      </c>
      <c r="DK88" s="11"/>
      <c r="DL88" s="11"/>
      <c r="DM88" s="11"/>
      <c r="DN88" s="11"/>
      <c r="DO88" s="11"/>
      <c r="DP88" s="11"/>
      <c r="DQ88" s="11"/>
      <c r="DR88" s="11"/>
    </row>
    <row r="89" spans="1:122" ht="15">
      <c r="A89" s="5">
        <v>89</v>
      </c>
      <c r="B89" s="14" t="s">
        <v>109</v>
      </c>
      <c r="C89" s="15" t="s">
        <v>198</v>
      </c>
      <c r="D89" s="12">
        <v>4</v>
      </c>
      <c r="E89" s="12">
        <v>3.5</v>
      </c>
      <c r="F89" s="12">
        <v>0.25</v>
      </c>
      <c r="G89" s="8">
        <f>H89*490/144</f>
        <v>6.167534722222222</v>
      </c>
      <c r="H89" s="16">
        <f>AH89*(AD89+AG89)</f>
        <v>1.8125</v>
      </c>
      <c r="I89" s="8">
        <f>BD89</f>
        <v>2.9135349317528734</v>
      </c>
      <c r="J89" s="11">
        <f>BN89</f>
        <v>1.0257057726353058</v>
      </c>
      <c r="K89" s="11">
        <f>BI89</f>
        <v>1.2678594356447048</v>
      </c>
      <c r="L89" s="11">
        <f>AM89</f>
        <v>1.1594827586206897</v>
      </c>
      <c r="M89" s="11">
        <f>AO89</f>
        <v>2.8405172413793105</v>
      </c>
      <c r="N89" s="8">
        <f>BE89</f>
        <v>2.093222431752874</v>
      </c>
      <c r="O89" s="11">
        <f>BO89</f>
        <v>0.8080326192457017</v>
      </c>
      <c r="P89" s="11">
        <f>BJ89</f>
        <v>1.0746540567348908</v>
      </c>
      <c r="Q89" s="11">
        <f>AT89</f>
        <v>0.9094827586206896</v>
      </c>
      <c r="R89" s="11">
        <f>AV89</f>
        <v>2.5905172413793105</v>
      </c>
      <c r="S89" s="8">
        <f>BF89</f>
        <v>0.9763586505654265</v>
      </c>
      <c r="T89" s="11">
        <f>BU89</f>
        <v>0.6452402705842981</v>
      </c>
      <c r="U89" s="11">
        <f>BK89</f>
        <v>0.7339486595087684</v>
      </c>
      <c r="V89" s="11">
        <f>BT89</f>
        <v>1.5131706669227012</v>
      </c>
      <c r="W89" s="8">
        <f>BG89</f>
        <v>4.030398712940321</v>
      </c>
      <c r="X89" s="11">
        <f>BZ89</f>
        <v>1.4331508592586983</v>
      </c>
      <c r="Y89" s="11">
        <f>BL89</f>
        <v>1.4911969204016449</v>
      </c>
      <c r="Z89" s="11">
        <f>BY89</f>
        <v>2.812264101090556</v>
      </c>
      <c r="AA89" s="11">
        <f>BA89</f>
        <v>37.2095380758742</v>
      </c>
      <c r="AB89" s="11">
        <f>BB89</f>
        <v>0.7593037281626017</v>
      </c>
      <c r="AD89" s="8">
        <f>AE89-AH89</f>
        <v>3.25</v>
      </c>
      <c r="AE89" s="11">
        <f>E89</f>
        <v>3.5</v>
      </c>
      <c r="AF89" s="11">
        <f>AG89-AH89</f>
        <v>3.75</v>
      </c>
      <c r="AG89" s="11">
        <f>D89</f>
        <v>4</v>
      </c>
      <c r="AH89" s="11">
        <f>F89</f>
        <v>0.25</v>
      </c>
      <c r="AI89" s="8">
        <f>AG89*AH89</f>
        <v>1</v>
      </c>
      <c r="AJ89" s="11">
        <f>AG89/2</f>
        <v>2</v>
      </c>
      <c r="AK89" s="11">
        <f>AD89*AH89</f>
        <v>0.8125</v>
      </c>
      <c r="AL89" s="11">
        <f>AH89/2</f>
        <v>0.125</v>
      </c>
      <c r="AM89" s="11">
        <f>(AI89*AJ89+AK89*AL89)/(AI89+AK89)</f>
        <v>1.1594827586206897</v>
      </c>
      <c r="AN89" s="11"/>
      <c r="AO89" s="11">
        <f>AG89-AM89</f>
        <v>2.8405172413793105</v>
      </c>
      <c r="AP89" s="8">
        <f>AE89*AH89</f>
        <v>0.875</v>
      </c>
      <c r="AQ89" s="11">
        <f>AE89/2</f>
        <v>1.75</v>
      </c>
      <c r="AR89" s="11">
        <f>AF89*AH89</f>
        <v>0.9375</v>
      </c>
      <c r="AS89" s="11">
        <f>AH89/2</f>
        <v>0.125</v>
      </c>
      <c r="AT89" s="11">
        <f>(AP89*AQ89+AR89*AS89)/(AP89+AR89)</f>
        <v>0.9094827586206896</v>
      </c>
      <c r="AU89" s="11"/>
      <c r="AV89" s="11">
        <f>AE89-AT89</f>
        <v>2.5905172413793105</v>
      </c>
      <c r="AX89" s="11">
        <f>-(AD89*AE89*AF89*AG89*AH89)/(4*(AE89+AF89))</f>
        <v>-1.4709051724137931</v>
      </c>
      <c r="AY89" s="11">
        <f>IF(AE89=AG89,"N/A",(2*AX89)/(BE89-BD89))</f>
        <v>3.586206896551726</v>
      </c>
      <c r="AZ89" s="11">
        <f>IF(AE89=AG89,PI()/4,(1/2)*ATAN(AY89))</f>
        <v>0.6494289525702004</v>
      </c>
      <c r="BA89" s="11">
        <f>IF(AE89=AG89,45,(1/2)*ATAN(AY89)*(180/PI()))</f>
        <v>37.2095380758742</v>
      </c>
      <c r="BB89" s="11">
        <f>IF(AE89=AG89,1,TAN(BA89/(180/PI())))</f>
        <v>0.7593037281626017</v>
      </c>
      <c r="BD89" s="11">
        <f>(1/3)*(AH89*(AG89-AM89)^3+AE89*AM89^3-AD89*(AM89-AH89)^3)</f>
        <v>2.9135349317528734</v>
      </c>
      <c r="BE89" s="11">
        <f>(1/3)*(AH89*(AE89-AT89)^3+AG89*AT89^3-AF89*(AT89-AH89)^3)</f>
        <v>2.093222431752874</v>
      </c>
      <c r="BF89" s="11">
        <f>BD89*(SIN(AZ89))^2+BE89*(COS(AZ89))^2+AX89*SIN(2*AZ89)</f>
        <v>0.9763586505654265</v>
      </c>
      <c r="BG89" s="11">
        <f>BD89*COS(AZ89)^2+BE89*SIN(AZ89)^2-AX89*SIN(2*AZ89)</f>
        <v>4.030398712940321</v>
      </c>
      <c r="BH89" s="11"/>
      <c r="BI89" s="8">
        <f>SQRT(BD89/H89)</f>
        <v>1.2678594356447048</v>
      </c>
      <c r="BJ89" s="11">
        <f>SQRT(BE89/H89)</f>
        <v>1.0746540567348908</v>
      </c>
      <c r="BK89" s="11">
        <f>SQRT(BF89/H89)</f>
        <v>0.7339486595087684</v>
      </c>
      <c r="BL89" s="11">
        <f>SQRT(BG89/H89)</f>
        <v>1.4911969204016449</v>
      </c>
      <c r="BM89" s="11"/>
      <c r="BN89" s="8">
        <f>BD89/(AG89-AM89)</f>
        <v>1.0257057726353058</v>
      </c>
      <c r="BO89" s="11">
        <f>BE89/(AE89-AT89)</f>
        <v>0.8080326192457017</v>
      </c>
      <c r="BP89" s="11"/>
      <c r="BQ89" s="8">
        <f>DF89</f>
        <v>1.1925194711359097</v>
      </c>
      <c r="BR89" s="11">
        <f>DG89</f>
        <v>1.4255146655001618</v>
      </c>
      <c r="BS89" s="11">
        <f>DH89</f>
        <v>1.5131706669227012</v>
      </c>
      <c r="BT89" s="11">
        <f>LARGE(BQ89:BS89,1)</f>
        <v>1.5131706669227012</v>
      </c>
      <c r="BU89" s="11">
        <f>BF89/BT89</f>
        <v>0.6452402705842981</v>
      </c>
      <c r="BV89" s="11"/>
      <c r="BW89" s="8">
        <f>DI89</f>
        <v>2.812264101090556</v>
      </c>
      <c r="BX89" s="11">
        <f>DJ89</f>
        <v>2.4900139035768305</v>
      </c>
      <c r="BY89" s="11">
        <f>LARGE(BW89:BX89,1)</f>
        <v>2.812264101090556</v>
      </c>
      <c r="BZ89" s="11">
        <f>BG89/BY89</f>
        <v>1.4331508592586983</v>
      </c>
      <c r="CA89" s="11"/>
      <c r="CC89" s="11"/>
      <c r="CD89" s="11">
        <f>AZ89</f>
        <v>0.6494289525702004</v>
      </c>
      <c r="CE89" s="11">
        <f>CD89*(180/PI())</f>
        <v>37.2095380758742</v>
      </c>
      <c r="CF89" s="11">
        <f>(PI()/2)-CD89</f>
        <v>0.9213673742246962</v>
      </c>
      <c r="CG89" s="11">
        <f>CF89*(180/PI())</f>
        <v>52.7904619241258</v>
      </c>
      <c r="CH89" s="2" t="s">
        <v>13</v>
      </c>
      <c r="CI89" s="11">
        <f>CD89-(CK89+CN89)</f>
        <v>0.22812833984757375</v>
      </c>
      <c r="CJ89" s="11">
        <f>CI89*(180/PI())</f>
        <v>13.070791060592098</v>
      </c>
      <c r="CK89" s="11">
        <f>ACOS((DD89^2+DC89^2-AH89^2)/(2*DD89*DC89))</f>
        <v>0.08173977564531554</v>
      </c>
      <c r="CL89" s="11">
        <f>CK89*(180/PI())</f>
        <v>4.683344162822816</v>
      </c>
      <c r="CM89" s="2" t="s">
        <v>13</v>
      </c>
      <c r="CN89" s="11">
        <f>ACOS((AT89^2+DD89^2-(AG89-AM89)^2)/(2*AT89*DD89))-CF89</f>
        <v>0.3395608370773111</v>
      </c>
      <c r="CO89" s="11">
        <f>CN89*(180/PI())</f>
        <v>19.455402852459287</v>
      </c>
      <c r="CP89" s="11">
        <f>ATAN(AT89/AM89)</f>
        <v>0.6651478148597338</v>
      </c>
      <c r="CQ89" s="11">
        <f>CP89*(180/PI())</f>
        <v>38.11016254381181</v>
      </c>
      <c r="CR89" s="11">
        <f>ACOS((DB89^2+DA89^2-AH89^2)/(2*DB89*DA89))</f>
        <v>0.0832077615619633</v>
      </c>
      <c r="CS89" s="11">
        <f>CR89*(180/PI())</f>
        <v>4.767453560231376</v>
      </c>
      <c r="CT89" s="2" t="s">
        <v>13</v>
      </c>
      <c r="CU89" s="11">
        <f>ACOS((DA89^2+AM89^2-(AE89-AT89)^2)/(2*DA89*AM89))-CD89</f>
        <v>0.500521616571558</v>
      </c>
      <c r="CV89" s="11">
        <f>CU89*(180/PI())</f>
        <v>28.67777618461552</v>
      </c>
      <c r="CW89" s="2" t="s">
        <v>13</v>
      </c>
      <c r="CX89" s="11">
        <f>((PI()/2)-CD89)-(CU89+CR89)</f>
        <v>0.33763799609117484</v>
      </c>
      <c r="CY89" s="11">
        <f>CX89*(180/PI())</f>
        <v>19.345232179278906</v>
      </c>
      <c r="DA89" s="11">
        <f>SQRT(AM89^2+(AE89-AT89)^2)</f>
        <v>2.8381648728398634</v>
      </c>
      <c r="DB89" s="11">
        <f>SQRT((AM89-AH89)^2+(AE89-AT89)^2)</f>
        <v>2.745530634706481</v>
      </c>
      <c r="DC89" s="11">
        <f>SQRT((AG89-AM89)^2+(AT89-AH89)^2)</f>
        <v>2.9160685361443552</v>
      </c>
      <c r="DD89" s="11">
        <f>SQRT((AG89-AM89)^2+AT89^2)</f>
        <v>2.9825655209569875</v>
      </c>
      <c r="DE89" s="11">
        <f>SQRT(AM89^2+AT89^2)</f>
        <v>1.4736211031900106</v>
      </c>
      <c r="DF89" s="11">
        <f>DC89*SIN(CK89+CN89)</f>
        <v>1.1925194711359097</v>
      </c>
      <c r="DG89" s="11">
        <f>DE89*SIN(CP89+CD89)</f>
        <v>1.4255146655001618</v>
      </c>
      <c r="DH89" s="11">
        <f>DB89*SIN(CU89+CR89)</f>
        <v>1.5131706669227012</v>
      </c>
      <c r="DI89" s="11">
        <f>DD89*SIN(CF89+CI89+CK89)</f>
        <v>2.812264101090556</v>
      </c>
      <c r="DJ89" s="11">
        <f>DA89*SIN(CR89+CX89+CD89)</f>
        <v>2.4900139035768305</v>
      </c>
      <c r="DK89" s="11"/>
      <c r="DL89" s="11"/>
      <c r="DM89" s="11"/>
      <c r="DN89" s="11"/>
      <c r="DO89" s="11"/>
      <c r="DP89" s="11"/>
      <c r="DQ89" s="11"/>
      <c r="DR89" s="11"/>
    </row>
    <row r="90" spans="1:122" ht="15">
      <c r="A90" s="1">
        <v>90</v>
      </c>
      <c r="B90" s="14" t="s">
        <v>109</v>
      </c>
      <c r="C90" s="15" t="s">
        <v>199</v>
      </c>
      <c r="D90" s="12">
        <v>4</v>
      </c>
      <c r="E90" s="12">
        <v>3</v>
      </c>
      <c r="F90" s="12">
        <v>0.625</v>
      </c>
      <c r="G90" s="8">
        <f>H90*490/144</f>
        <v>13.557942708333334</v>
      </c>
      <c r="H90" s="16">
        <f>AH90*(AD90+AG90)</f>
        <v>3.984375</v>
      </c>
      <c r="I90" s="8">
        <f>BD90</f>
        <v>6.033881692325368</v>
      </c>
      <c r="J90" s="11">
        <f>BN90</f>
        <v>2.295406741695804</v>
      </c>
      <c r="K90" s="11">
        <f>BI90</f>
        <v>1.230603914087687</v>
      </c>
      <c r="L90" s="11">
        <f>AM90</f>
        <v>1.3713235294117647</v>
      </c>
      <c r="M90" s="11">
        <f>AO90</f>
        <v>2.6286764705882355</v>
      </c>
      <c r="N90" s="8">
        <f>BE90</f>
        <v>2.874702004825368</v>
      </c>
      <c r="O90" s="11">
        <f>BO90</f>
        <v>1.3504644996761659</v>
      </c>
      <c r="P90" s="11">
        <f>BJ90</f>
        <v>0.8494079329186833</v>
      </c>
      <c r="Q90" s="11">
        <f>AT90</f>
        <v>0.8713235294117647</v>
      </c>
      <c r="R90" s="11">
        <f>AV90</f>
        <v>2.1286764705882355</v>
      </c>
      <c r="S90" s="8">
        <f>BF90</f>
        <v>1.616496283102403</v>
      </c>
      <c r="T90" s="11">
        <f>BU90</f>
        <v>1.0589106538618487</v>
      </c>
      <c r="U90" s="11">
        <f>BK90</f>
        <v>0.6369528012758497</v>
      </c>
      <c r="V90" s="11">
        <f>BT90</f>
        <v>1.5265653218305422</v>
      </c>
      <c r="W90" s="8">
        <f>BG90</f>
        <v>7.292087414048334</v>
      </c>
      <c r="X90" s="11">
        <f>BZ90</f>
        <v>2.671756777134425</v>
      </c>
      <c r="Y90" s="11">
        <f>BL90</f>
        <v>1.352838112569266</v>
      </c>
      <c r="Z90" s="11">
        <f>BY90</f>
        <v>2.7293230717915176</v>
      </c>
      <c r="AA90" s="11">
        <f>BA90</f>
        <v>28.08862014938455</v>
      </c>
      <c r="AB90" s="11">
        <f>BB90</f>
        <v>0.5336950585709889</v>
      </c>
      <c r="AD90" s="8">
        <f>AE90-AH90</f>
        <v>2.375</v>
      </c>
      <c r="AE90" s="11">
        <f>E90</f>
        <v>3</v>
      </c>
      <c r="AF90" s="11">
        <f>AG90-AH90</f>
        <v>3.375</v>
      </c>
      <c r="AG90" s="11">
        <f>D90</f>
        <v>4</v>
      </c>
      <c r="AH90" s="11">
        <f>F90</f>
        <v>0.625</v>
      </c>
      <c r="AI90" s="8">
        <f>AG90*AH90</f>
        <v>2.5</v>
      </c>
      <c r="AJ90" s="11">
        <f>AG90/2</f>
        <v>2</v>
      </c>
      <c r="AK90" s="11">
        <f>AD90*AH90</f>
        <v>1.484375</v>
      </c>
      <c r="AL90" s="11">
        <f>AH90/2</f>
        <v>0.3125</v>
      </c>
      <c r="AM90" s="11">
        <f>(AI90*AJ90+AK90*AL90)/(AI90+AK90)</f>
        <v>1.3713235294117647</v>
      </c>
      <c r="AN90" s="11"/>
      <c r="AO90" s="11">
        <f>AG90-AM90</f>
        <v>2.6286764705882355</v>
      </c>
      <c r="AP90" s="8">
        <f>AE90*AH90</f>
        <v>1.875</v>
      </c>
      <c r="AQ90" s="11">
        <f>AE90/2</f>
        <v>1.5</v>
      </c>
      <c r="AR90" s="11">
        <f>AF90*AH90</f>
        <v>2.109375</v>
      </c>
      <c r="AS90" s="11">
        <f>AH90/2</f>
        <v>0.3125</v>
      </c>
      <c r="AT90" s="11">
        <f>(AP90*AQ90+AR90*AS90)/(AP90+AR90)</f>
        <v>0.8713235294117647</v>
      </c>
      <c r="AU90" s="11"/>
      <c r="AV90" s="11">
        <f>AE90-AT90</f>
        <v>2.1286764705882355</v>
      </c>
      <c r="AX90" s="11">
        <f>-(AD90*AE90*AF90*AG90*AH90)/(4*(AE90+AF90))</f>
        <v>-2.3575367647058822</v>
      </c>
      <c r="AY90" s="11">
        <f>IF(AE90=AG90,"N/A",(2*AX90)/(BE90-BD90))</f>
        <v>1.4924993181198292</v>
      </c>
      <c r="AZ90" s="11">
        <f>IF(AE90=AG90,PI()/4,(1/2)*ATAN(AY90))</f>
        <v>0.4902389039487819</v>
      </c>
      <c r="BA90" s="11">
        <f>IF(AE90=AG90,45,(1/2)*ATAN(AY90)*(180/PI()))</f>
        <v>28.08862014938455</v>
      </c>
      <c r="BB90" s="11">
        <f>IF(AE90=AG90,1,TAN(BA90/(180/PI())))</f>
        <v>0.5336950585709889</v>
      </c>
      <c r="BD90" s="11">
        <f>(1/3)*(AH90*(AG90-AM90)^3+AE90*AM90^3-AD90*(AM90-AH90)^3)</f>
        <v>6.033881692325368</v>
      </c>
      <c r="BE90" s="11">
        <f>(1/3)*(AH90*(AE90-AT90)^3+AG90*AT90^3-AF90*(AT90-AH90)^3)</f>
        <v>2.874702004825368</v>
      </c>
      <c r="BF90" s="11">
        <f>BD90*(SIN(AZ90))^2+BE90*(COS(AZ90))^2+AX90*SIN(2*AZ90)</f>
        <v>1.616496283102403</v>
      </c>
      <c r="BG90" s="11">
        <f>BD90*COS(AZ90)^2+BE90*SIN(AZ90)^2-AX90*SIN(2*AZ90)</f>
        <v>7.292087414048334</v>
      </c>
      <c r="BH90" s="11"/>
      <c r="BI90" s="8">
        <f>SQRT(BD90/H90)</f>
        <v>1.230603914087687</v>
      </c>
      <c r="BJ90" s="11">
        <f>SQRT(BE90/H90)</f>
        <v>0.8494079329186833</v>
      </c>
      <c r="BK90" s="11">
        <f>SQRT(BF90/H90)</f>
        <v>0.6369528012758497</v>
      </c>
      <c r="BL90" s="11">
        <f>SQRT(BG90/H90)</f>
        <v>1.352838112569266</v>
      </c>
      <c r="BM90" s="11"/>
      <c r="BN90" s="8">
        <f>BD90/(AG90-AM90)</f>
        <v>2.295406741695804</v>
      </c>
      <c r="BO90" s="11">
        <f>BE90/(AE90-AT90)</f>
        <v>1.3504644996761659</v>
      </c>
      <c r="BP90" s="11"/>
      <c r="BQ90" s="8">
        <f>DF90</f>
        <v>1.020365627047007</v>
      </c>
      <c r="BR90" s="11">
        <f>DG90</f>
        <v>1.4143687925291242</v>
      </c>
      <c r="BS90" s="11">
        <f>DH90</f>
        <v>1.5265653218305422</v>
      </c>
      <c r="BT90" s="11">
        <f>LARGE(BQ90:BS90,1)</f>
        <v>1.5265653218305422</v>
      </c>
      <c r="BU90" s="11">
        <f>BF90/BT90</f>
        <v>1.0589106538618487</v>
      </c>
      <c r="BV90" s="11"/>
      <c r="BW90" s="8">
        <f>DI90</f>
        <v>2.7293230717915176</v>
      </c>
      <c r="BX90" s="11">
        <f>DJ90</f>
        <v>2.2120685270305667</v>
      </c>
      <c r="BY90" s="11">
        <f>LARGE(BW90:BX90,1)</f>
        <v>2.7293230717915176</v>
      </c>
      <c r="BZ90" s="11">
        <f>BG90/BY90</f>
        <v>2.671756777134425</v>
      </c>
      <c r="CA90" s="11"/>
      <c r="CC90" s="11"/>
      <c r="CD90" s="11">
        <f>AZ90</f>
        <v>0.4902389039487819</v>
      </c>
      <c r="CE90" s="11">
        <f>CD90*(180/PI())</f>
        <v>28.08862014938455</v>
      </c>
      <c r="CF90" s="11">
        <f>(PI()/2)-CD90</f>
        <v>1.0805574228461148</v>
      </c>
      <c r="CG90" s="11">
        <f>CF90*(180/PI())</f>
        <v>61.911379850615454</v>
      </c>
      <c r="CH90" s="2" t="s">
        <v>13</v>
      </c>
      <c r="CI90" s="11">
        <f>CD90-(CK90+CN90)</f>
        <v>0.09343345547948634</v>
      </c>
      <c r="CJ90" s="11">
        <f>CI90*(180/PI())</f>
        <v>5.353342664298043</v>
      </c>
      <c r="CK90" s="11">
        <f>ACOS((DD90^2+DC90^2-AH90^2)/(2*DD90*DC90))</f>
        <v>0.22663783937050797</v>
      </c>
      <c r="CL90" s="11">
        <f>CK90*(180/PI())</f>
        <v>12.985391673893993</v>
      </c>
      <c r="CM90" s="2" t="s">
        <v>13</v>
      </c>
      <c r="CN90" s="11">
        <f>ACOS((AT90^2+DD90^2-(AG90-AM90)^2)/(2*AT90*DD90))-CF90</f>
        <v>0.1701676090987876</v>
      </c>
      <c r="CO90" s="11">
        <f>CN90*(180/PI())</f>
        <v>9.749885811192515</v>
      </c>
      <c r="CP90" s="11">
        <f>ATAN(AT90/AM90)</f>
        <v>0.5660350142334261</v>
      </c>
      <c r="CQ90" s="11">
        <f>CP90*(180/PI())</f>
        <v>32.431417372202795</v>
      </c>
      <c r="CR90" s="11">
        <f>ACOS((DB90^2+DA90^2-AH90^2)/(2*DB90*DA90))</f>
        <v>0.23508384926020098</v>
      </c>
      <c r="CS90" s="11">
        <f>CR90*(180/PI())</f>
        <v>13.469312394299157</v>
      </c>
      <c r="CT90" s="2" t="s">
        <v>13</v>
      </c>
      <c r="CU90" s="11">
        <f>ACOS((DA90^2+AM90^2-(AE90-AT90)^2)/(2*DA90*AM90))-CD90</f>
        <v>0.5082603341296864</v>
      </c>
      <c r="CV90" s="11">
        <f>CU90*(180/PI())</f>
        <v>29.121172039540063</v>
      </c>
      <c r="CW90" s="2" t="s">
        <v>13</v>
      </c>
      <c r="CX90" s="11">
        <f>((PI()/2)-CD90)-(CU90+CR90)</f>
        <v>0.3372132394562274</v>
      </c>
      <c r="CY90" s="11">
        <f>CX90*(180/PI())</f>
        <v>19.320895416776235</v>
      </c>
      <c r="DA90" s="11">
        <f>SQRT(AM90^2+(AE90-AT90)^2)</f>
        <v>2.532151602640396</v>
      </c>
      <c r="DB90" s="11">
        <f>SQRT((AM90-AH90)^2+(AE90-AT90)^2)</f>
        <v>2.2557176966521366</v>
      </c>
      <c r="DC90" s="11">
        <f>SQRT((AG90-AM90)^2+(AT90-AH90)^2)</f>
        <v>2.64019227863542</v>
      </c>
      <c r="DD90" s="11">
        <f>SQRT((AG90-AM90)^2+AT90^2)</f>
        <v>2.769322061431425</v>
      </c>
      <c r="DE90" s="11">
        <f>SQRT(AM90^2+AT90^2)</f>
        <v>1.6247254891903782</v>
      </c>
      <c r="DF90" s="11">
        <f>DC90*SIN(CK90+CN90)</f>
        <v>1.020365627047007</v>
      </c>
      <c r="DG90" s="11">
        <f>DE90*SIN(CP90+CD90)</f>
        <v>1.4143687925291242</v>
      </c>
      <c r="DH90" s="11">
        <f>DB90*SIN(CU90+CR90)</f>
        <v>1.5265653218305422</v>
      </c>
      <c r="DI90" s="11">
        <f>DD90*SIN(CF90+CI90+CK90)</f>
        <v>2.7293230717915176</v>
      </c>
      <c r="DJ90" s="11">
        <f>DA90*SIN(CR90+CX90+CD90)</f>
        <v>2.2120685270305667</v>
      </c>
      <c r="DK90" s="11"/>
      <c r="DL90" s="11"/>
      <c r="DM90" s="11"/>
      <c r="DN90" s="11"/>
      <c r="DO90" s="11"/>
      <c r="DP90" s="11"/>
      <c r="DQ90" s="11"/>
      <c r="DR90" s="11"/>
    </row>
    <row r="91" spans="1:122" ht="15">
      <c r="A91" s="5">
        <v>91</v>
      </c>
      <c r="B91" s="14" t="s">
        <v>109</v>
      </c>
      <c r="C91" s="15" t="s">
        <v>200</v>
      </c>
      <c r="D91" s="12">
        <v>4</v>
      </c>
      <c r="E91" s="12">
        <v>3</v>
      </c>
      <c r="F91" s="12">
        <v>0.5</v>
      </c>
      <c r="G91" s="8">
        <f>H91*490/144</f>
        <v>11.059027777777779</v>
      </c>
      <c r="H91" s="16">
        <f>AH91*(AD91+AG91)</f>
        <v>3.25</v>
      </c>
      <c r="I91" s="8">
        <f>BD91</f>
        <v>5.048477564102564</v>
      </c>
      <c r="J91" s="11">
        <f>BN91</f>
        <v>1.8886390887290165</v>
      </c>
      <c r="K91" s="11">
        <f>BI91</f>
        <v>1.2463457433760337</v>
      </c>
      <c r="L91" s="11">
        <f>AM91</f>
        <v>1.3269230769230769</v>
      </c>
      <c r="M91" s="11">
        <f>AO91</f>
        <v>2.6730769230769234</v>
      </c>
      <c r="N91" s="8">
        <f>BE91</f>
        <v>2.4234775641025648</v>
      </c>
      <c r="O91" s="11">
        <f>BO91</f>
        <v>1.1152286135693217</v>
      </c>
      <c r="P91" s="11">
        <f>BJ91</f>
        <v>0.8635307778760701</v>
      </c>
      <c r="Q91" s="11">
        <f>AT91</f>
        <v>0.8269230769230769</v>
      </c>
      <c r="R91" s="11">
        <f>AV91</f>
        <v>2.1730769230769234</v>
      </c>
      <c r="S91" s="8">
        <f>BF91</f>
        <v>1.3276692056467203</v>
      </c>
      <c r="T91" s="11">
        <f>BU91</f>
        <v>0.876042321883161</v>
      </c>
      <c r="U91" s="11">
        <f>BK91</f>
        <v>0.6391506878173976</v>
      </c>
      <c r="V91" s="11">
        <f>BT91</f>
        <v>1.5155308967182448</v>
      </c>
      <c r="W91" s="8">
        <f>BG91</f>
        <v>6.144285922558408</v>
      </c>
      <c r="X91" s="11">
        <f>BZ91</f>
        <v>2.2393070708491334</v>
      </c>
      <c r="Y91" s="11">
        <f>BL91</f>
        <v>1.3749725505017751</v>
      </c>
      <c r="Z91" s="11">
        <f>BY91</f>
        <v>2.743833573583335</v>
      </c>
      <c r="AA91" s="11">
        <f>BA91</f>
        <v>28.488066222101683</v>
      </c>
      <c r="AB91" s="11">
        <f>BB91</f>
        <v>0.5426860441876563</v>
      </c>
      <c r="AD91" s="8">
        <f>AE91-AH91</f>
        <v>2.5</v>
      </c>
      <c r="AE91" s="11">
        <f>E91</f>
        <v>3</v>
      </c>
      <c r="AF91" s="11">
        <f>AG91-AH91</f>
        <v>3.5</v>
      </c>
      <c r="AG91" s="11">
        <f>D91</f>
        <v>4</v>
      </c>
      <c r="AH91" s="11">
        <f>F91</f>
        <v>0.5</v>
      </c>
      <c r="AI91" s="8">
        <f>AG91*AH91</f>
        <v>2</v>
      </c>
      <c r="AJ91" s="11">
        <f>AG91/2</f>
        <v>2</v>
      </c>
      <c r="AK91" s="11">
        <f>AD91*AH91</f>
        <v>1.25</v>
      </c>
      <c r="AL91" s="11">
        <f>AH91/2</f>
        <v>0.25</v>
      </c>
      <c r="AM91" s="11">
        <f>(AI91*AJ91+AK91*AL91)/(AI91+AK91)</f>
        <v>1.3269230769230769</v>
      </c>
      <c r="AN91" s="11"/>
      <c r="AO91" s="11">
        <f>AG91-AM91</f>
        <v>2.6730769230769234</v>
      </c>
      <c r="AP91" s="8">
        <f>AE91*AH91</f>
        <v>1.5</v>
      </c>
      <c r="AQ91" s="11">
        <f>AE91/2</f>
        <v>1.5</v>
      </c>
      <c r="AR91" s="11">
        <f>AF91*AH91</f>
        <v>1.75</v>
      </c>
      <c r="AS91" s="11">
        <f>AH91/2</f>
        <v>0.25</v>
      </c>
      <c r="AT91" s="11">
        <f>(AP91*AQ91+AR91*AS91)/(AP91+AR91)</f>
        <v>0.8269230769230769</v>
      </c>
      <c r="AU91" s="11"/>
      <c r="AV91" s="11">
        <f>AE91-AT91</f>
        <v>2.1730769230769234</v>
      </c>
      <c r="AX91" s="11">
        <f>-(AD91*AE91*AF91*AG91*AH91)/(4*(AE91+AF91))</f>
        <v>-2.019230769230769</v>
      </c>
      <c r="AY91" s="11">
        <f>IF(AE91=AG91,"N/A",(2*AX91)/(BE91-BD91))</f>
        <v>1.538461538461539</v>
      </c>
      <c r="AZ91" s="11">
        <f>IF(AE91=AG91,PI()/4,(1/2)*ATAN(AY91))</f>
        <v>0.4972105531018565</v>
      </c>
      <c r="BA91" s="11">
        <f>IF(AE91=AG91,45,(1/2)*ATAN(AY91)*(180/PI()))</f>
        <v>28.488066222101683</v>
      </c>
      <c r="BB91" s="11">
        <f>IF(AE91=AG91,1,TAN(BA91/(180/PI())))</f>
        <v>0.5426860441876563</v>
      </c>
      <c r="BD91" s="11">
        <f>(1/3)*(AH91*(AG91-AM91)^3+AE91*AM91^3-AD91*(AM91-AH91)^3)</f>
        <v>5.048477564102564</v>
      </c>
      <c r="BE91" s="11">
        <f>(1/3)*(AH91*(AE91-AT91)^3+AG91*AT91^3-AF91*(AT91-AH91)^3)</f>
        <v>2.4234775641025648</v>
      </c>
      <c r="BF91" s="11">
        <f>BD91*(SIN(AZ91))^2+BE91*(COS(AZ91))^2+AX91*SIN(2*AZ91)</f>
        <v>1.3276692056467203</v>
      </c>
      <c r="BG91" s="11">
        <f>BD91*COS(AZ91)^2+BE91*SIN(AZ91)^2-AX91*SIN(2*AZ91)</f>
        <v>6.144285922558408</v>
      </c>
      <c r="BH91" s="11"/>
      <c r="BI91" s="8">
        <f>SQRT(BD91/H91)</f>
        <v>1.2463457433760337</v>
      </c>
      <c r="BJ91" s="11">
        <f>SQRT(BE91/H91)</f>
        <v>0.8635307778760701</v>
      </c>
      <c r="BK91" s="11">
        <f>SQRT(BF91/H91)</f>
        <v>0.6391506878173976</v>
      </c>
      <c r="BL91" s="11">
        <f>SQRT(BG91/H91)</f>
        <v>1.3749725505017751</v>
      </c>
      <c r="BM91" s="11"/>
      <c r="BN91" s="8">
        <f>BD91/(AG91-AM91)</f>
        <v>1.8886390887290165</v>
      </c>
      <c r="BO91" s="11">
        <f>BE91/(AE91-AT91)</f>
        <v>1.1152286135693217</v>
      </c>
      <c r="BP91" s="11"/>
      <c r="BQ91" s="8">
        <f>DF91</f>
        <v>0.9876546748790861</v>
      </c>
      <c r="BR91" s="11">
        <f>DG91</f>
        <v>1.3597063905862126</v>
      </c>
      <c r="BS91" s="11">
        <f>DH91</f>
        <v>1.5155308967182448</v>
      </c>
      <c r="BT91" s="11">
        <f>LARGE(BQ91:BS91,1)</f>
        <v>1.5155308967182448</v>
      </c>
      <c r="BU91" s="11">
        <f>BF91/BT91</f>
        <v>0.876042321883161</v>
      </c>
      <c r="BV91" s="11"/>
      <c r="BW91" s="8">
        <f>DI91</f>
        <v>2.743833573583335</v>
      </c>
      <c r="BX91" s="11">
        <f>DJ91</f>
        <v>2.2027594582610677</v>
      </c>
      <c r="BY91" s="11">
        <f>LARGE(BW91:BX91,1)</f>
        <v>2.743833573583335</v>
      </c>
      <c r="BZ91" s="11">
        <f>BG91/BY91</f>
        <v>2.2393070708491334</v>
      </c>
      <c r="CA91" s="11"/>
      <c r="CC91" s="11"/>
      <c r="CD91" s="11">
        <f>AZ91</f>
        <v>0.4972105531018565</v>
      </c>
      <c r="CE91" s="11">
        <f>CD91*(180/PI())</f>
        <v>28.488066222101683</v>
      </c>
      <c r="CF91" s="11">
        <f>(PI()/2)-CD91</f>
        <v>1.07358577369304</v>
      </c>
      <c r="CG91" s="11">
        <f>CF91*(180/PI())</f>
        <v>61.51193377789832</v>
      </c>
      <c r="CH91" s="2" t="s">
        <v>13</v>
      </c>
      <c r="CI91" s="11">
        <f>CD91-(CK91+CN91)</f>
        <v>0.1216977820230965</v>
      </c>
      <c r="CJ91" s="11">
        <f>CI91*(180/PI())</f>
        <v>6.972769286026491</v>
      </c>
      <c r="CK91" s="11">
        <f>ACOS((DD91^2+DC91^2-AH91^2)/(2*DD91*DC91))</f>
        <v>0.17831706553175297</v>
      </c>
      <c r="CL91" s="11">
        <f>CK91*(180/PI())</f>
        <v>10.216815270127169</v>
      </c>
      <c r="CM91" s="2" t="s">
        <v>13</v>
      </c>
      <c r="CN91" s="11">
        <f>ACOS((AT91^2+DD91^2-(AG91-AM91)^2)/(2*AT91*DD91))-CF91</f>
        <v>0.19719570554700705</v>
      </c>
      <c r="CO91" s="11">
        <f>CN91*(180/PI())</f>
        <v>11.298481665948021</v>
      </c>
      <c r="CP91" s="11">
        <f>ATAN(AT91/AM91)</f>
        <v>0.5572955351175055</v>
      </c>
      <c r="CQ91" s="11">
        <f>CP91*(180/PI())</f>
        <v>31.93068210371782</v>
      </c>
      <c r="CR91" s="11">
        <f>ACOS((DB91^2+DA91^2-AH91^2)/(2*DB91*DA91))</f>
        <v>0.1845804609871733</v>
      </c>
      <c r="CS91" s="11">
        <f>CR91*(180/PI())</f>
        <v>10.575681395144175</v>
      </c>
      <c r="CT91" s="2" t="s">
        <v>13</v>
      </c>
      <c r="CU91" s="11">
        <f>ACOS((DA91^2+AM91^2-(AE91-AT91)^2)/(2*DA91*AM91))-CD91</f>
        <v>0.5253944091792357</v>
      </c>
      <c r="CV91" s="11">
        <f>CU91*(180/PI())</f>
        <v>30.102882225739645</v>
      </c>
      <c r="CW91" s="2" t="s">
        <v>13</v>
      </c>
      <c r="CX91" s="11">
        <f>((PI()/2)-CD91)-(CU91+CR91)</f>
        <v>0.36361090352663106</v>
      </c>
      <c r="CY91" s="11">
        <f>CX91*(180/PI())</f>
        <v>20.8333701570145</v>
      </c>
      <c r="DA91" s="11">
        <f>SQRT(AM91^2+(AE91-AT91)^2)</f>
        <v>2.5461712757943986</v>
      </c>
      <c r="DB91" s="11">
        <f>SQRT((AM91-AH91)^2+(AE91-AT91)^2)</f>
        <v>2.3250946408173148</v>
      </c>
      <c r="DC91" s="11">
        <f>SQRT((AG91-AM91)^2+(AT91-AH91)^2)</f>
        <v>2.6929944179131238</v>
      </c>
      <c r="DD91" s="11">
        <f>SQRT((AG91-AM91)^2+AT91^2)</f>
        <v>2.79806040174874</v>
      </c>
      <c r="DE91" s="11">
        <f>SQRT(AM91^2+AT91^2)</f>
        <v>1.5634982018598342</v>
      </c>
      <c r="DF91" s="11">
        <f>DC91*SIN(CK91+CN91)</f>
        <v>0.9876546748790861</v>
      </c>
      <c r="DG91" s="11">
        <f>DE91*SIN(CP91+CD91)</f>
        <v>1.3597063905862126</v>
      </c>
      <c r="DH91" s="11">
        <f>DB91*SIN(CU91+CR91)</f>
        <v>1.5155308967182448</v>
      </c>
      <c r="DI91" s="11">
        <f>DD91*SIN(CF91+CI91+CK91)</f>
        <v>2.743833573583335</v>
      </c>
      <c r="DJ91" s="11">
        <f>DA91*SIN(CR91+CX91+CD91)</f>
        <v>2.2027594582610677</v>
      </c>
      <c r="DK91" s="11"/>
      <c r="DL91" s="11"/>
      <c r="DM91" s="11"/>
      <c r="DN91" s="11"/>
      <c r="DO91" s="11"/>
      <c r="DP91" s="11"/>
      <c r="DQ91" s="11"/>
      <c r="DR91" s="11"/>
    </row>
    <row r="92" spans="1:122" ht="15">
      <c r="A92" s="1">
        <v>92</v>
      </c>
      <c r="B92" s="14" t="s">
        <v>109</v>
      </c>
      <c r="C92" s="15" t="s">
        <v>201</v>
      </c>
      <c r="D92" s="12">
        <v>4</v>
      </c>
      <c r="E92" s="12">
        <v>3</v>
      </c>
      <c r="F92" s="12">
        <v>0.4375</v>
      </c>
      <c r="G92" s="8">
        <f>H92*490/144</f>
        <v>9.769694010416666</v>
      </c>
      <c r="H92" s="16">
        <f>AH92*(AD92+AG92)</f>
        <v>2.87109375</v>
      </c>
      <c r="I92" s="8">
        <f>BD92</f>
        <v>4.519330596923829</v>
      </c>
      <c r="J92" s="11">
        <f>BN92</f>
        <v>1.6765983002831029</v>
      </c>
      <c r="K92" s="11">
        <f>BI92</f>
        <v>1.2546233588348392</v>
      </c>
      <c r="L92" s="11">
        <f>AM92</f>
        <v>1.3044642857142856</v>
      </c>
      <c r="M92" s="11">
        <f>AO92</f>
        <v>2.6955357142857146</v>
      </c>
      <c r="N92" s="8">
        <f>BE92</f>
        <v>2.1788764953613278</v>
      </c>
      <c r="O92" s="11">
        <f>BO92</f>
        <v>0.9924122305021095</v>
      </c>
      <c r="P92" s="11">
        <f>BJ92</f>
        <v>0.871149356370905</v>
      </c>
      <c r="Q92" s="11">
        <f>AT92</f>
        <v>0.8044642857142857</v>
      </c>
      <c r="R92" s="11">
        <f>AV92</f>
        <v>2.195535714285714</v>
      </c>
      <c r="S92" s="8">
        <f>BF92</f>
        <v>1.1804845101586767</v>
      </c>
      <c r="T92" s="11">
        <f>BU92</f>
        <v>0.7815799265985511</v>
      </c>
      <c r="U92" s="11">
        <f>BK92</f>
        <v>0.6412191137494109</v>
      </c>
      <c r="V92" s="11">
        <f>BT92</f>
        <v>1.5103823294134038</v>
      </c>
      <c r="W92" s="8">
        <f>BG92</f>
        <v>5.5177225821264795</v>
      </c>
      <c r="X92" s="11">
        <f>BZ92</f>
        <v>2.005717062083611</v>
      </c>
      <c r="Y92" s="11">
        <f>BL92</f>
        <v>1.3862968736175798</v>
      </c>
      <c r="Z92" s="11">
        <f>BY92</f>
        <v>2.7509974793725247</v>
      </c>
      <c r="AA92" s="11">
        <f>BA92</f>
        <v>28.671162306196553</v>
      </c>
      <c r="AB92" s="11">
        <f>BB92</f>
        <v>0.5468300132902838</v>
      </c>
      <c r="AD92" s="8">
        <f>AE92-AH92</f>
        <v>2.5625</v>
      </c>
      <c r="AE92" s="11">
        <f>E92</f>
        <v>3</v>
      </c>
      <c r="AF92" s="11">
        <f>AG92-AH92</f>
        <v>3.5625</v>
      </c>
      <c r="AG92" s="11">
        <f>D92</f>
        <v>4</v>
      </c>
      <c r="AH92" s="11">
        <f>F92</f>
        <v>0.4375</v>
      </c>
      <c r="AI92" s="8">
        <f>AG92*AH92</f>
        <v>1.75</v>
      </c>
      <c r="AJ92" s="11">
        <f>AG92/2</f>
        <v>2</v>
      </c>
      <c r="AK92" s="11">
        <f>AD92*AH92</f>
        <v>1.12109375</v>
      </c>
      <c r="AL92" s="11">
        <f>AH92/2</f>
        <v>0.21875</v>
      </c>
      <c r="AM92" s="11">
        <f>(AI92*AJ92+AK92*AL92)/(AI92+AK92)</f>
        <v>1.3044642857142856</v>
      </c>
      <c r="AN92" s="11"/>
      <c r="AO92" s="11">
        <f>AG92-AM92</f>
        <v>2.6955357142857146</v>
      </c>
      <c r="AP92" s="8">
        <f>AE92*AH92</f>
        <v>1.3125</v>
      </c>
      <c r="AQ92" s="11">
        <f>AE92/2</f>
        <v>1.5</v>
      </c>
      <c r="AR92" s="11">
        <f>AF92*AH92</f>
        <v>1.55859375</v>
      </c>
      <c r="AS92" s="11">
        <f>AH92/2</f>
        <v>0.21875</v>
      </c>
      <c r="AT92" s="11">
        <f>(AP92*AQ92+AR92*AS92)/(AP92+AR92)</f>
        <v>0.8044642857142857</v>
      </c>
      <c r="AU92" s="11"/>
      <c r="AV92" s="11">
        <f>AE92-AT92</f>
        <v>2.195535714285714</v>
      </c>
      <c r="AX92" s="11">
        <f>-(AD92*AE92*AF92*AG92*AH92)/(4*(AE92+AF92))</f>
        <v>-1.82578125</v>
      </c>
      <c r="AY92" s="11">
        <f>IF(AE92=AG92,"N/A",(2*AX92)/(BE92-BD92))</f>
        <v>1.5601940228446245</v>
      </c>
      <c r="AZ92" s="11">
        <f>IF(AE92=AG92,PI()/4,(1/2)*ATAN(AY92))</f>
        <v>0.5004061826168205</v>
      </c>
      <c r="BA92" s="11">
        <f>IF(AE92=AG92,45,(1/2)*ATAN(AY92)*(180/PI()))</f>
        <v>28.671162306196553</v>
      </c>
      <c r="BB92" s="11">
        <f>IF(AE92=AG92,1,TAN(BA92/(180/PI())))</f>
        <v>0.5468300132902838</v>
      </c>
      <c r="BD92" s="11">
        <f>(1/3)*(AH92*(AG92-AM92)^3+AE92*AM92^3-AD92*(AM92-AH92)^3)</f>
        <v>4.519330596923829</v>
      </c>
      <c r="BE92" s="11">
        <f>(1/3)*(AH92*(AE92-AT92)^3+AG92*AT92^3-AF92*(AT92-AH92)^3)</f>
        <v>2.1788764953613278</v>
      </c>
      <c r="BF92" s="11">
        <f>BD92*(SIN(AZ92))^2+BE92*(COS(AZ92))^2+AX92*SIN(2*AZ92)</f>
        <v>1.1804845101586767</v>
      </c>
      <c r="BG92" s="11">
        <f>BD92*COS(AZ92)^2+BE92*SIN(AZ92)^2-AX92*SIN(2*AZ92)</f>
        <v>5.5177225821264795</v>
      </c>
      <c r="BH92" s="11"/>
      <c r="BI92" s="8">
        <f>SQRT(BD92/H92)</f>
        <v>1.2546233588348392</v>
      </c>
      <c r="BJ92" s="11">
        <f>SQRT(BE92/H92)</f>
        <v>0.871149356370905</v>
      </c>
      <c r="BK92" s="11">
        <f>SQRT(BF92/H92)</f>
        <v>0.6412191137494109</v>
      </c>
      <c r="BL92" s="11">
        <f>SQRT(BG92/H92)</f>
        <v>1.3862968736175798</v>
      </c>
      <c r="BM92" s="11"/>
      <c r="BN92" s="8">
        <f>BD92/(AG92-AM92)</f>
        <v>1.6765983002831029</v>
      </c>
      <c r="BO92" s="11">
        <f>BE92/(AE92-AT92)</f>
        <v>0.9924122305021095</v>
      </c>
      <c r="BP92" s="11"/>
      <c r="BQ92" s="8">
        <f>DF92</f>
        <v>0.9712994315177518</v>
      </c>
      <c r="BR92" s="11">
        <f>DG92</f>
        <v>1.3316855426825382</v>
      </c>
      <c r="BS92" s="11">
        <f>DH92</f>
        <v>1.5103823294134038</v>
      </c>
      <c r="BT92" s="11">
        <f>LARGE(BQ92:BS92,1)</f>
        <v>1.5103823294134038</v>
      </c>
      <c r="BU92" s="11">
        <f>BF92/BT92</f>
        <v>0.7815799265985511</v>
      </c>
      <c r="BV92" s="11"/>
      <c r="BW92" s="8">
        <f>DI92</f>
        <v>2.7509974793725247</v>
      </c>
      <c r="BX92" s="11">
        <f>DJ92</f>
        <v>2.1978994148373605</v>
      </c>
      <c r="BY92" s="11">
        <f>LARGE(BW92:BX92,1)</f>
        <v>2.7509974793725247</v>
      </c>
      <c r="BZ92" s="11">
        <f>BG92/BY92</f>
        <v>2.005717062083611</v>
      </c>
      <c r="CA92" s="11"/>
      <c r="CC92" s="11"/>
      <c r="CD92" s="11">
        <f>AZ92</f>
        <v>0.5004061826168205</v>
      </c>
      <c r="CE92" s="11">
        <f>CD92*(180/PI())</f>
        <v>28.671162306196553</v>
      </c>
      <c r="CF92" s="11">
        <f>(PI()/2)-CD92</f>
        <v>1.070390144178076</v>
      </c>
      <c r="CG92" s="11">
        <f>CF92*(180/PI())</f>
        <v>61.32883769380344</v>
      </c>
      <c r="CH92" s="2" t="s">
        <v>13</v>
      </c>
      <c r="CI92" s="11">
        <f>CD92-(CK92+CN92)</f>
        <v>0.13530598777666158</v>
      </c>
      <c r="CJ92" s="11">
        <f>CI92*(180/PI())</f>
        <v>7.752462042451414</v>
      </c>
      <c r="CK92" s="11">
        <f>ACOS((DD92^2+DC92^2-AH92^2)/(2*DD92*DC92))</f>
        <v>0.15472193222901853</v>
      </c>
      <c r="CL92" s="11">
        <f>CK92*(180/PI())</f>
        <v>8.864913714831912</v>
      </c>
      <c r="CM92" s="2" t="s">
        <v>13</v>
      </c>
      <c r="CN92" s="11">
        <f>ACOS((AT92^2+DD92^2-(AG92-AM92)^2)/(2*AT92*DD92))-CF92</f>
        <v>0.21037826261114034</v>
      </c>
      <c r="CO92" s="11">
        <f>CN92*(180/PI())</f>
        <v>12.053786548913228</v>
      </c>
      <c r="CP92" s="11">
        <f>ATAN(AT92/AM92)</f>
        <v>0.5526091442938661</v>
      </c>
      <c r="CQ92" s="11">
        <f>CP92*(180/PI())</f>
        <v>31.662171688374446</v>
      </c>
      <c r="CR92" s="11">
        <f>ACOS((DB92^2+DA92^2-AH92^2)/(2*DB92*DA92))</f>
        <v>0.1600211462533645</v>
      </c>
      <c r="CS92" s="11">
        <f>CR92*(180/PI())</f>
        <v>9.168536313163472</v>
      </c>
      <c r="CT92" s="2" t="s">
        <v>13</v>
      </c>
      <c r="CU92" s="11">
        <f>ACOS((DA92^2+AM92^2-(AE92-AT92)^2)/(2*DA92*AM92))-CD92</f>
        <v>0.5342876814848945</v>
      </c>
      <c r="CV92" s="11">
        <f>CU92*(180/PI())</f>
        <v>30.61242919491447</v>
      </c>
      <c r="CW92" s="2" t="s">
        <v>13</v>
      </c>
      <c r="CX92" s="11">
        <f>((PI()/2)-CD92)-(CU92+CR92)</f>
        <v>0.3760813164398171</v>
      </c>
      <c r="CY92" s="11">
        <f>CX92*(180/PI())</f>
        <v>21.547872185725506</v>
      </c>
      <c r="DA92" s="11">
        <f>SQRT(AM92^2+(AE92-AT92)^2)</f>
        <v>2.553821478766314</v>
      </c>
      <c r="DB92" s="11">
        <f>SQRT((AM92-AH92)^2+(AE92-AT92)^2)</f>
        <v>2.3605092978864035</v>
      </c>
      <c r="DC92" s="11">
        <f>SQRT((AG92-AM92)^2+(AT92-AH92)^2)</f>
        <v>2.720399892291498</v>
      </c>
      <c r="DD92" s="11">
        <f>SQRT((AG92-AM92)^2+AT92^2)</f>
        <v>2.8130189430538133</v>
      </c>
      <c r="DE92" s="11">
        <f>SQRT(AM92^2+AT92^2)</f>
        <v>1.5325762166019272</v>
      </c>
      <c r="DF92" s="11">
        <f>DC92*SIN(CK92+CN92)</f>
        <v>0.9712994315177518</v>
      </c>
      <c r="DG92" s="11">
        <f>DE92*SIN(CP92+CD92)</f>
        <v>1.3316855426825382</v>
      </c>
      <c r="DH92" s="11">
        <f>DB92*SIN(CU92+CR92)</f>
        <v>1.5103823294134038</v>
      </c>
      <c r="DI92" s="11">
        <f>DD92*SIN(CF92+CI92+CK92)</f>
        <v>2.7509974793725247</v>
      </c>
      <c r="DJ92" s="11">
        <f>DA92*SIN(CR92+CX92+CD92)</f>
        <v>2.1978994148373605</v>
      </c>
      <c r="DK92" s="11"/>
      <c r="DL92" s="11"/>
      <c r="DM92" s="11"/>
      <c r="DN92" s="11"/>
      <c r="DO92" s="11"/>
      <c r="DP92" s="11"/>
      <c r="DQ92" s="11"/>
      <c r="DR92" s="11"/>
    </row>
    <row r="93" spans="1:122" ht="15">
      <c r="A93" s="5">
        <v>93</v>
      </c>
      <c r="B93" s="14" t="s">
        <v>109</v>
      </c>
      <c r="C93" s="15" t="s">
        <v>202</v>
      </c>
      <c r="D93" s="12">
        <v>4</v>
      </c>
      <c r="E93" s="12">
        <v>3</v>
      </c>
      <c r="F93" s="12">
        <v>0.375</v>
      </c>
      <c r="G93" s="8">
        <f>H93*490/144</f>
        <v>8.453776041666666</v>
      </c>
      <c r="H93" s="16">
        <f>AH93*(AD93+AG93)</f>
        <v>2.484375</v>
      </c>
      <c r="I93" s="8">
        <f>BD93</f>
        <v>3.964034170474646</v>
      </c>
      <c r="J93" s="11">
        <f>BN93</f>
        <v>1.4583518336496746</v>
      </c>
      <c r="K93" s="11">
        <f>BI93</f>
        <v>1.2631651044884598</v>
      </c>
      <c r="L93" s="11">
        <f>AM93</f>
        <v>1.2818396226415094</v>
      </c>
      <c r="M93" s="11">
        <f>AO93</f>
        <v>2.7181603773584904</v>
      </c>
      <c r="N93" s="8">
        <f>BE93</f>
        <v>1.9200888579746458</v>
      </c>
      <c r="O93" s="11">
        <f>BO93</f>
        <v>0.8656221964712918</v>
      </c>
      <c r="P93" s="11">
        <f>BJ93</f>
        <v>0.8791279516720977</v>
      </c>
      <c r="Q93" s="11">
        <f>AT93</f>
        <v>0.7818396226415094</v>
      </c>
      <c r="R93" s="11">
        <f>AV93</f>
        <v>2.2181603773584904</v>
      </c>
      <c r="S93" s="8">
        <f>BF93</f>
        <v>1.0301424799460994</v>
      </c>
      <c r="T93" s="11">
        <f>BU93</f>
        <v>0.684261060270925</v>
      </c>
      <c r="U93" s="11">
        <f>BK93</f>
        <v>0.6439320968759898</v>
      </c>
      <c r="V93" s="11">
        <f>BT93</f>
        <v>1.5054816644662299</v>
      </c>
      <c r="W93" s="8">
        <f>BG93</f>
        <v>4.853980548503191</v>
      </c>
      <c r="X93" s="11">
        <f>BZ93</f>
        <v>1.7598904902032804</v>
      </c>
      <c r="Y93" s="11">
        <f>BL93</f>
        <v>1.3977852092583505</v>
      </c>
      <c r="Z93" s="11">
        <f>BY93</f>
        <v>2.758115107459056</v>
      </c>
      <c r="AA93" s="11">
        <f>BA93</f>
        <v>28.844074790929895</v>
      </c>
      <c r="AB93" s="11">
        <f>BB93</f>
        <v>0.5507568170539736</v>
      </c>
      <c r="AD93" s="8">
        <f>AE93-AH93</f>
        <v>2.625</v>
      </c>
      <c r="AE93" s="11">
        <f>E93</f>
        <v>3</v>
      </c>
      <c r="AF93" s="11">
        <f>AG93-AH93</f>
        <v>3.625</v>
      </c>
      <c r="AG93" s="11">
        <f>D93</f>
        <v>4</v>
      </c>
      <c r="AH93" s="11">
        <f>F93</f>
        <v>0.375</v>
      </c>
      <c r="AI93" s="8">
        <f>AG93*AH93</f>
        <v>1.5</v>
      </c>
      <c r="AJ93" s="11">
        <f>AG93/2</f>
        <v>2</v>
      </c>
      <c r="AK93" s="11">
        <f>AD93*AH93</f>
        <v>0.984375</v>
      </c>
      <c r="AL93" s="11">
        <f>AH93/2</f>
        <v>0.1875</v>
      </c>
      <c r="AM93" s="11">
        <f>(AI93*AJ93+AK93*AL93)/(AI93+AK93)</f>
        <v>1.2818396226415094</v>
      </c>
      <c r="AN93" s="11"/>
      <c r="AO93" s="11">
        <f>AG93-AM93</f>
        <v>2.7181603773584904</v>
      </c>
      <c r="AP93" s="8">
        <f>AE93*AH93</f>
        <v>1.125</v>
      </c>
      <c r="AQ93" s="11">
        <f>AE93/2</f>
        <v>1.5</v>
      </c>
      <c r="AR93" s="11">
        <f>AF93*AH93</f>
        <v>1.359375</v>
      </c>
      <c r="AS93" s="11">
        <f>AH93/2</f>
        <v>0.1875</v>
      </c>
      <c r="AT93" s="11">
        <f>(AP93*AQ93+AR93*AS93)/(AP93+AR93)</f>
        <v>0.7818396226415094</v>
      </c>
      <c r="AU93" s="11"/>
      <c r="AV93" s="11">
        <f>AE93-AT93</f>
        <v>2.2181603773584904</v>
      </c>
      <c r="AX93" s="11">
        <f>-(AD93*AE93*AF93*AG93*AH93)/(4*(AE93+AF93))</f>
        <v>-1.6158608490566038</v>
      </c>
      <c r="AY93" s="11">
        <f>IF(AE93=AG93,"N/A",(2*AX93)/(BE93-BD93))</f>
        <v>1.581119454786395</v>
      </c>
      <c r="AZ93" s="11">
        <f>IF(AE93=AG93,PI()/4,(1/2)*ATAN(AY93))</f>
        <v>0.5034240747932217</v>
      </c>
      <c r="BA93" s="11">
        <f>IF(AE93=AG93,45,(1/2)*ATAN(AY93)*(180/PI()))</f>
        <v>28.844074790929895</v>
      </c>
      <c r="BB93" s="11">
        <f>IF(AE93=AG93,1,TAN(BA93/(180/PI())))</f>
        <v>0.5507568170539736</v>
      </c>
      <c r="BD93" s="11">
        <f>(1/3)*(AH93*(AG93-AM93)^3+AE93*AM93^3-AD93*(AM93-AH93)^3)</f>
        <v>3.964034170474646</v>
      </c>
      <c r="BE93" s="11">
        <f>(1/3)*(AH93*(AE93-AT93)^3+AG93*AT93^3-AF93*(AT93-AH93)^3)</f>
        <v>1.9200888579746458</v>
      </c>
      <c r="BF93" s="11">
        <f>BD93*(SIN(AZ93))^2+BE93*(COS(AZ93))^2+AX93*SIN(2*AZ93)</f>
        <v>1.0301424799460994</v>
      </c>
      <c r="BG93" s="11">
        <f>BD93*COS(AZ93)^2+BE93*SIN(AZ93)^2-AX93*SIN(2*AZ93)</f>
        <v>4.853980548503191</v>
      </c>
      <c r="BH93" s="11"/>
      <c r="BI93" s="8">
        <f>SQRT(BD93/H93)</f>
        <v>1.2631651044884598</v>
      </c>
      <c r="BJ93" s="11">
        <f>SQRT(BE93/H93)</f>
        <v>0.8791279516720977</v>
      </c>
      <c r="BK93" s="11">
        <f>SQRT(BF93/H93)</f>
        <v>0.6439320968759898</v>
      </c>
      <c r="BL93" s="11">
        <f>SQRT(BG93/H93)</f>
        <v>1.3977852092583505</v>
      </c>
      <c r="BM93" s="11"/>
      <c r="BN93" s="8">
        <f>BD93/(AG93-AM93)</f>
        <v>1.4583518336496746</v>
      </c>
      <c r="BO93" s="11">
        <f>BE93/(AE93-AT93)</f>
        <v>0.8656221964712918</v>
      </c>
      <c r="BP93" s="11"/>
      <c r="BQ93" s="8">
        <f>DF93</f>
        <v>0.9549502672261725</v>
      </c>
      <c r="BR93" s="11">
        <f>DG93</f>
        <v>1.303236192067049</v>
      </c>
      <c r="BS93" s="11">
        <f>DH93</f>
        <v>1.5054816644662299</v>
      </c>
      <c r="BT93" s="11">
        <f>LARGE(BQ93:BS93,1)</f>
        <v>1.5054816644662299</v>
      </c>
      <c r="BU93" s="11">
        <f>BF93/BT93</f>
        <v>0.684261060270925</v>
      </c>
      <c r="BV93" s="11"/>
      <c r="BW93" s="8">
        <f>DI93</f>
        <v>2.758115107459056</v>
      </c>
      <c r="BX93" s="11">
        <f>DJ93</f>
        <v>2.1929111110922297</v>
      </c>
      <c r="BY93" s="11">
        <f>LARGE(BW93:BX93,1)</f>
        <v>2.758115107459056</v>
      </c>
      <c r="BZ93" s="11">
        <f>BG93/BY93</f>
        <v>1.7598904902032804</v>
      </c>
      <c r="CA93" s="11"/>
      <c r="CC93" s="11"/>
      <c r="CD93" s="11">
        <f>AZ93</f>
        <v>0.5034240747932217</v>
      </c>
      <c r="CE93" s="11">
        <f>CD93*(180/PI())</f>
        <v>28.844074790929895</v>
      </c>
      <c r="CF93" s="11">
        <f>(PI()/2)-CD93</f>
        <v>1.0673722520016748</v>
      </c>
      <c r="CG93" s="11">
        <f>CF93*(180/PI())</f>
        <v>61.155925209070105</v>
      </c>
      <c r="CH93" s="2" t="s">
        <v>13</v>
      </c>
      <c r="CI93" s="11">
        <f>CD93-(CK93+CN93)</f>
        <v>0.1485717127629158</v>
      </c>
      <c r="CJ93" s="11">
        <f>CI93*(180/PI())</f>
        <v>8.512532096345023</v>
      </c>
      <c r="CK93" s="11">
        <f>ACOS((DD93^2+DC93^2-AH93^2)/(2*DD93*DC93))</f>
        <v>0.1315033295209007</v>
      </c>
      <c r="CL93" s="11">
        <f>CK93*(180/PI())</f>
        <v>7.534585773465737</v>
      </c>
      <c r="CM93" s="2" t="s">
        <v>13</v>
      </c>
      <c r="CN93" s="11">
        <f>ACOS((AT93^2+DD93^2-(AG93-AM93)^2)/(2*AT93*DD93))-CF93</f>
        <v>0.2233490325094052</v>
      </c>
      <c r="CO93" s="11">
        <f>CN93*(180/PI())</f>
        <v>12.796956921119136</v>
      </c>
      <c r="CP93" s="11">
        <f>ATAN(AT93/AM93)</f>
        <v>0.5476930788949933</v>
      </c>
      <c r="CQ93" s="11">
        <f>CP93*(180/PI())</f>
        <v>31.380501889208738</v>
      </c>
      <c r="CR93" s="11">
        <f>ACOS((DB93^2+DA93^2-AH93^2)/(2*DB93*DA93))</f>
        <v>0.1359080702562525</v>
      </c>
      <c r="CS93" s="11">
        <f>CR93*(180/PI())</f>
        <v>7.7869588274507455</v>
      </c>
      <c r="CT93" s="2" t="s">
        <v>13</v>
      </c>
      <c r="CU93" s="11">
        <f>ACOS((DA93^2+AM93^2-(AE93-AT93)^2)/(2*DA93*AM93))-CD93</f>
        <v>0.5433731926955758</v>
      </c>
      <c r="CV93" s="11">
        <f>CU93*(180/PI())</f>
        <v>31.132990642005307</v>
      </c>
      <c r="CW93" s="2" t="s">
        <v>13</v>
      </c>
      <c r="CX93" s="11">
        <f>((PI()/2)-CD93)-(CU93+CR93)</f>
        <v>0.3880909890498465</v>
      </c>
      <c r="CY93" s="11">
        <f>CX93*(180/PI())</f>
        <v>22.23597573961405</v>
      </c>
      <c r="DA93" s="11">
        <f>SQRT(AM93^2+(AE93-AT93)^2)</f>
        <v>2.5619032530243775</v>
      </c>
      <c r="DB93" s="11">
        <f>SQRT((AM93-AH93)^2+(AE93-AT93)^2)</f>
        <v>2.3963709147116097</v>
      </c>
      <c r="DC93" s="11">
        <f>SQRT((AG93-AM93)^2+(AT93-AH93)^2)</f>
        <v>2.748438523160512</v>
      </c>
      <c r="DD93" s="11">
        <f>SQRT((AG93-AM93)^2+AT93^2)</f>
        <v>2.8283686168132096</v>
      </c>
      <c r="DE93" s="11">
        <f>SQRT(AM93^2+AT93^2)</f>
        <v>1.5014612927764555</v>
      </c>
      <c r="DF93" s="11">
        <f>DC93*SIN(CK93+CN93)</f>
        <v>0.9549502672261725</v>
      </c>
      <c r="DG93" s="11">
        <f>DE93*SIN(CP93+CD93)</f>
        <v>1.303236192067049</v>
      </c>
      <c r="DH93" s="11">
        <f>DB93*SIN(CU93+CR93)</f>
        <v>1.5054816644662299</v>
      </c>
      <c r="DI93" s="11">
        <f>DD93*SIN(CF93+CI93+CK93)</f>
        <v>2.758115107459056</v>
      </c>
      <c r="DJ93" s="11">
        <f>DA93*SIN(CR93+CX93+CD93)</f>
        <v>2.1929111110922297</v>
      </c>
      <c r="DK93" s="11"/>
      <c r="DL93" s="11"/>
      <c r="DM93" s="11"/>
      <c r="DN93" s="11"/>
      <c r="DO93" s="11"/>
      <c r="DP93" s="11"/>
      <c r="DQ93" s="11"/>
      <c r="DR93" s="11"/>
    </row>
    <row r="94" spans="1:122" ht="15">
      <c r="A94" s="1">
        <v>94</v>
      </c>
      <c r="B94" s="14" t="s">
        <v>109</v>
      </c>
      <c r="C94" s="15" t="s">
        <v>203</v>
      </c>
      <c r="D94" s="12">
        <v>4</v>
      </c>
      <c r="E94" s="12">
        <v>3</v>
      </c>
      <c r="F94" s="12">
        <v>0.3125</v>
      </c>
      <c r="G94" s="8">
        <f>H94*490/144</f>
        <v>7.111273871527778</v>
      </c>
      <c r="H94" s="16">
        <f>AH94*(AD94+AG94)</f>
        <v>2.08984375</v>
      </c>
      <c r="I94" s="8">
        <f>BD94</f>
        <v>3.3811509200717063</v>
      </c>
      <c r="J94" s="11">
        <f>BN94</f>
        <v>1.2335706713186492</v>
      </c>
      <c r="K94" s="11">
        <f>BI94</f>
        <v>1.2719656107870865</v>
      </c>
      <c r="L94" s="11">
        <f>AM94</f>
        <v>1.259053738317757</v>
      </c>
      <c r="M94" s="11">
        <f>AO94</f>
        <v>2.740946261682243</v>
      </c>
      <c r="N94" s="8">
        <f>BE94</f>
        <v>1.645921427884206</v>
      </c>
      <c r="O94" s="11">
        <f>BO94</f>
        <v>0.7344760809429847</v>
      </c>
      <c r="P94" s="11">
        <f>BJ94</f>
        <v>0.8874576578430197</v>
      </c>
      <c r="Q94" s="11">
        <f>AT94</f>
        <v>0.759053738317757</v>
      </c>
      <c r="R94" s="11">
        <f>AV94</f>
        <v>2.240946261682243</v>
      </c>
      <c r="S94" s="8">
        <f>BF94</f>
        <v>0.8755989763465444</v>
      </c>
      <c r="T94" s="11">
        <f>BU94</f>
        <v>0.5834100120383332</v>
      </c>
      <c r="U94" s="11">
        <f>BK94</f>
        <v>0.6472852553286095</v>
      </c>
      <c r="V94" s="11">
        <f>BT94</f>
        <v>1.5008295337396658</v>
      </c>
      <c r="W94" s="8">
        <f>BG94</f>
        <v>4.1514733716093675</v>
      </c>
      <c r="X94" s="11">
        <f>BZ94</f>
        <v>1.5013305724119863</v>
      </c>
      <c r="Y94" s="11">
        <f>BL94</f>
        <v>1.4094322998013635</v>
      </c>
      <c r="Z94" s="11">
        <f>BY94</f>
        <v>2.7651960520192116</v>
      </c>
      <c r="AA94" s="11">
        <f>BA94</f>
        <v>29.0074184754864</v>
      </c>
      <c r="AB94" s="11">
        <f>BB94</f>
        <v>0.5544783232826074</v>
      </c>
      <c r="AD94" s="8">
        <f>AE94-AH94</f>
        <v>2.6875</v>
      </c>
      <c r="AE94" s="11">
        <f>E94</f>
        <v>3</v>
      </c>
      <c r="AF94" s="11">
        <f>AG94-AH94</f>
        <v>3.6875</v>
      </c>
      <c r="AG94" s="11">
        <f>D94</f>
        <v>4</v>
      </c>
      <c r="AH94" s="11">
        <f>F94</f>
        <v>0.3125</v>
      </c>
      <c r="AI94" s="8">
        <f>AG94*AH94</f>
        <v>1.25</v>
      </c>
      <c r="AJ94" s="11">
        <f>AG94/2</f>
        <v>2</v>
      </c>
      <c r="AK94" s="11">
        <f>AD94*AH94</f>
        <v>0.83984375</v>
      </c>
      <c r="AL94" s="11">
        <f>AH94/2</f>
        <v>0.15625</v>
      </c>
      <c r="AM94" s="11">
        <f>(AI94*AJ94+AK94*AL94)/(AI94+AK94)</f>
        <v>1.259053738317757</v>
      </c>
      <c r="AN94" s="11"/>
      <c r="AO94" s="11">
        <f>AG94-AM94</f>
        <v>2.740946261682243</v>
      </c>
      <c r="AP94" s="8">
        <f>AE94*AH94</f>
        <v>0.9375</v>
      </c>
      <c r="AQ94" s="11">
        <f>AE94/2</f>
        <v>1.5</v>
      </c>
      <c r="AR94" s="11">
        <f>AF94*AH94</f>
        <v>1.15234375</v>
      </c>
      <c r="AS94" s="11">
        <f>AH94/2</f>
        <v>0.15625</v>
      </c>
      <c r="AT94" s="11">
        <f>(AP94*AQ94+AR94*AS94)/(AP94+AR94)</f>
        <v>0.759053738317757</v>
      </c>
      <c r="AU94" s="11"/>
      <c r="AV94" s="11">
        <f>AE94-AT94</f>
        <v>2.240946261682243</v>
      </c>
      <c r="AX94" s="11">
        <f>-(AD94*AE94*AF94*AG94*AH94)/(4*(AE94+AF94))</f>
        <v>-1.3892742406542056</v>
      </c>
      <c r="AY94" s="11">
        <f>IF(AE94=AG94,"N/A",(2*AX94)/(BE94-BD94))</f>
        <v>1.601257063586247</v>
      </c>
      <c r="AZ94" s="11">
        <f>IF(AE94=AG94,PI()/4,(1/2)*ATAN(AY94))</f>
        <v>0.5062749599010717</v>
      </c>
      <c r="BA94" s="11">
        <f>IF(AE94=AG94,45,(1/2)*ATAN(AY94)*(180/PI()))</f>
        <v>29.0074184754864</v>
      </c>
      <c r="BB94" s="11">
        <f>IF(AE94=AG94,1,TAN(BA94/(180/PI())))</f>
        <v>0.5544783232826074</v>
      </c>
      <c r="BD94" s="11">
        <f>(1/3)*(AH94*(AG94-AM94)^3+AE94*AM94^3-AD94*(AM94-AH94)^3)</f>
        <v>3.3811509200717063</v>
      </c>
      <c r="BE94" s="11">
        <f>(1/3)*(AH94*(AE94-AT94)^3+AG94*AT94^3-AF94*(AT94-AH94)^3)</f>
        <v>1.645921427884206</v>
      </c>
      <c r="BF94" s="11">
        <f>BD94*(SIN(AZ94))^2+BE94*(COS(AZ94))^2+AX94*SIN(2*AZ94)</f>
        <v>0.8755989763465444</v>
      </c>
      <c r="BG94" s="11">
        <f>BD94*COS(AZ94)^2+BE94*SIN(AZ94)^2-AX94*SIN(2*AZ94)</f>
        <v>4.1514733716093675</v>
      </c>
      <c r="BH94" s="11"/>
      <c r="BI94" s="8">
        <f>SQRT(BD94/H94)</f>
        <v>1.2719656107870865</v>
      </c>
      <c r="BJ94" s="11">
        <f>SQRT(BE94/H94)</f>
        <v>0.8874576578430197</v>
      </c>
      <c r="BK94" s="11">
        <f>SQRT(BF94/H94)</f>
        <v>0.6472852553286095</v>
      </c>
      <c r="BL94" s="11">
        <f>SQRT(BG94/H94)</f>
        <v>1.4094322998013635</v>
      </c>
      <c r="BM94" s="11"/>
      <c r="BN94" s="8">
        <f>BD94/(AG94-AM94)</f>
        <v>1.2335706713186492</v>
      </c>
      <c r="BO94" s="11">
        <f>BE94/(AE94-AT94)</f>
        <v>0.7344760809429847</v>
      </c>
      <c r="BP94" s="11"/>
      <c r="BQ94" s="8">
        <f>DF94</f>
        <v>0.9386108323682073</v>
      </c>
      <c r="BR94" s="11">
        <f>DG94</f>
        <v>1.2743796443462334</v>
      </c>
      <c r="BS94" s="11">
        <f>DH94</f>
        <v>1.5008295337396658</v>
      </c>
      <c r="BT94" s="11">
        <f>LARGE(BQ94:BS94,1)</f>
        <v>1.5008295337396658</v>
      </c>
      <c r="BU94" s="11">
        <f>BF94/BT94</f>
        <v>0.5834100120383332</v>
      </c>
      <c r="BV94" s="11"/>
      <c r="BW94" s="8">
        <f>DI94</f>
        <v>2.7651960520192116</v>
      </c>
      <c r="BX94" s="11">
        <f>DJ94</f>
        <v>2.1878002382665382</v>
      </c>
      <c r="BY94" s="11">
        <f>LARGE(BW94:BX94,1)</f>
        <v>2.7651960520192116</v>
      </c>
      <c r="BZ94" s="11">
        <f>BG94/BY94</f>
        <v>1.5013305724119863</v>
      </c>
      <c r="CA94" s="11"/>
      <c r="CC94" s="11"/>
      <c r="CD94" s="11">
        <f>AZ94</f>
        <v>0.5062749599010717</v>
      </c>
      <c r="CE94" s="11">
        <f>CD94*(180/PI())</f>
        <v>29.0074184754864</v>
      </c>
      <c r="CF94" s="11">
        <f>(PI()/2)-CD94</f>
        <v>1.0645213668938247</v>
      </c>
      <c r="CG94" s="11">
        <f>CF94*(180/PI())</f>
        <v>60.99258152451359</v>
      </c>
      <c r="CH94" s="2" t="s">
        <v>13</v>
      </c>
      <c r="CI94" s="11">
        <f>CD94-(CK94+CN94)</f>
        <v>0.16150063605864384</v>
      </c>
      <c r="CJ94" s="11">
        <f>CI94*(180/PI())</f>
        <v>9.25330483483861</v>
      </c>
      <c r="CK94" s="11">
        <f>ACOS((DD94^2+DC94^2-AH94^2)/(2*DD94*DC94))</f>
        <v>0.1086601762391064</v>
      </c>
      <c r="CL94" s="11">
        <f>CK94*(180/PI())</f>
        <v>6.225769499648507</v>
      </c>
      <c r="CM94" s="2" t="s">
        <v>13</v>
      </c>
      <c r="CN94" s="11">
        <f>ACOS((AT94^2+DD94^2-(AG94-AM94)^2)/(2*AT94*DD94))-CF94</f>
        <v>0.2361141476033215</v>
      </c>
      <c r="CO94" s="11">
        <f>CN94*(180/PI())</f>
        <v>13.528344140999284</v>
      </c>
      <c r="CP94" s="11">
        <f>ATAN(AT94/AM94)</f>
        <v>0.5425317893067713</v>
      </c>
      <c r="CQ94" s="11">
        <f>CP94*(180/PI())</f>
        <v>31.0847817789588</v>
      </c>
      <c r="CR94" s="11">
        <f>ACOS((DB94^2+DA94^2-AH94^2)/(2*DB94*DA94))</f>
        <v>0.1122300725757861</v>
      </c>
      <c r="CS94" s="11">
        <f>CR94*(180/PI())</f>
        <v>6.430309493039467</v>
      </c>
      <c r="CT94" s="2" t="s">
        <v>13</v>
      </c>
      <c r="CU94" s="11">
        <f>ACOS((DA94^2+AM94^2-(AE94-AT94)^2)/(2*DA94*AM94))-CD94</f>
        <v>0.552633246542446</v>
      </c>
      <c r="CV94" s="11">
        <f>CU94*(180/PI())</f>
        <v>31.663552645494853</v>
      </c>
      <c r="CW94" s="2" t="s">
        <v>13</v>
      </c>
      <c r="CX94" s="11">
        <f>((PI()/2)-CD94)-(CU94+CR94)</f>
        <v>0.39965804777559255</v>
      </c>
      <c r="CY94" s="11">
        <f>CX94*(180/PI())</f>
        <v>22.898719385979273</v>
      </c>
      <c r="DA94" s="11">
        <f>SQRT(AM94^2+(AE94-AT94)^2)</f>
        <v>2.5704195112314916</v>
      </c>
      <c r="DB94" s="11">
        <f>SQRT((AM94-AH94)^2+(AE94-AT94)^2)</f>
        <v>2.4326537212005617</v>
      </c>
      <c r="DC94" s="11">
        <f>SQRT((AG94-AM94)^2+(AT94-AH94)^2)</f>
        <v>2.7770841994140953</v>
      </c>
      <c r="DD94" s="11">
        <f>SQRT((AG94-AM94)^2+AT94^2)</f>
        <v>2.844107766432915</v>
      </c>
      <c r="DE94" s="11">
        <f>SQRT(AM94^2+AT94^2)</f>
        <v>1.470162879964693</v>
      </c>
      <c r="DF94" s="11">
        <f>DC94*SIN(CK94+CN94)</f>
        <v>0.9386108323682073</v>
      </c>
      <c r="DG94" s="11">
        <f>DE94*SIN(CP94+CD94)</f>
        <v>1.2743796443462334</v>
      </c>
      <c r="DH94" s="11">
        <f>DB94*SIN(CU94+CR94)</f>
        <v>1.5008295337396658</v>
      </c>
      <c r="DI94" s="11">
        <f>DD94*SIN(CF94+CI94+CK94)</f>
        <v>2.7651960520192116</v>
      </c>
      <c r="DJ94" s="11">
        <f>DA94*SIN(CR94+CX94+CD94)</f>
        <v>2.1878002382665382</v>
      </c>
      <c r="DK94" s="11"/>
      <c r="DL94" s="11"/>
      <c r="DM94" s="11"/>
      <c r="DN94" s="11"/>
      <c r="DO94" s="11"/>
      <c r="DP94" s="11"/>
      <c r="DQ94" s="11"/>
      <c r="DR94" s="11"/>
    </row>
    <row r="95" spans="1:122" ht="15">
      <c r="A95" s="5">
        <v>95</v>
      </c>
      <c r="B95" s="14" t="s">
        <v>109</v>
      </c>
      <c r="C95" s="15" t="s">
        <v>204</v>
      </c>
      <c r="D95" s="12">
        <v>4</v>
      </c>
      <c r="E95" s="12">
        <v>3</v>
      </c>
      <c r="F95" s="12">
        <v>0.25</v>
      </c>
      <c r="G95" s="8">
        <f>H95*490/144</f>
        <v>5.7421875</v>
      </c>
      <c r="H95" s="16">
        <f>AH95*(AD95+AG95)</f>
        <v>1.6875</v>
      </c>
      <c r="I95" s="8">
        <f>BD95</f>
        <v>2.7692057291666665</v>
      </c>
      <c r="J95" s="11">
        <f>BN95</f>
        <v>1.0019236809045227</v>
      </c>
      <c r="K95" s="11">
        <f>BI95</f>
        <v>1.2810194387553748</v>
      </c>
      <c r="L95" s="11">
        <f>AM95</f>
        <v>1.2361111111111112</v>
      </c>
      <c r="M95" s="11">
        <f>AO95</f>
        <v>2.763888888888889</v>
      </c>
      <c r="N95" s="8">
        <f>BE95</f>
        <v>1.3551432291666665</v>
      </c>
      <c r="O95" s="11">
        <f>BO95</f>
        <v>0.5985908742331287</v>
      </c>
      <c r="P95" s="11">
        <f>BJ95</f>
        <v>0.8961293653854742</v>
      </c>
      <c r="Q95" s="11">
        <f>AT95</f>
        <v>0.7361111111111112</v>
      </c>
      <c r="R95" s="11">
        <f>AV95</f>
        <v>2.263888888888889</v>
      </c>
      <c r="S95" s="8">
        <f>BF95</f>
        <v>0.7157617578013563</v>
      </c>
      <c r="T95" s="11">
        <f>BU95</f>
        <v>0.478314190080808</v>
      </c>
      <c r="U95" s="11">
        <f>BK95</f>
        <v>0.6512719214998732</v>
      </c>
      <c r="V95" s="11">
        <f>BT95</f>
        <v>1.496425932252675</v>
      </c>
      <c r="W95" s="8">
        <f>BG95</f>
        <v>3.4085872005319766</v>
      </c>
      <c r="X95" s="11">
        <f>BZ95</f>
        <v>1.2295386364855467</v>
      </c>
      <c r="Y95" s="11">
        <f>BL95</f>
        <v>1.4212331006000287</v>
      </c>
      <c r="Z95" s="11">
        <f>BY95</f>
        <v>2.772248955327598</v>
      </c>
      <c r="AA95" s="11">
        <f>BA95</f>
        <v>29.16176397808753</v>
      </c>
      <c r="AB95" s="11">
        <f>BB95</f>
        <v>0.5580056477369978</v>
      </c>
      <c r="AD95" s="8">
        <f>AE95-AH95</f>
        <v>2.75</v>
      </c>
      <c r="AE95" s="11">
        <f>E95</f>
        <v>3</v>
      </c>
      <c r="AF95" s="11">
        <f>AG95-AH95</f>
        <v>3.75</v>
      </c>
      <c r="AG95" s="11">
        <f>D95</f>
        <v>4</v>
      </c>
      <c r="AH95" s="11">
        <f>F95</f>
        <v>0.25</v>
      </c>
      <c r="AI95" s="8">
        <f>AG95*AH95</f>
        <v>1</v>
      </c>
      <c r="AJ95" s="11">
        <f>AG95/2</f>
        <v>2</v>
      </c>
      <c r="AK95" s="11">
        <f>AD95*AH95</f>
        <v>0.6875</v>
      </c>
      <c r="AL95" s="11">
        <f>AH95/2</f>
        <v>0.125</v>
      </c>
      <c r="AM95" s="11">
        <f>(AI95*AJ95+AK95*AL95)/(AI95+AK95)</f>
        <v>1.2361111111111112</v>
      </c>
      <c r="AN95" s="11"/>
      <c r="AO95" s="11">
        <f>AG95-AM95</f>
        <v>2.763888888888889</v>
      </c>
      <c r="AP95" s="8">
        <f>AE95*AH95</f>
        <v>0.75</v>
      </c>
      <c r="AQ95" s="11">
        <f>AE95/2</f>
        <v>1.5</v>
      </c>
      <c r="AR95" s="11">
        <f>AF95*AH95</f>
        <v>0.9375</v>
      </c>
      <c r="AS95" s="11">
        <f>AH95/2</f>
        <v>0.125</v>
      </c>
      <c r="AT95" s="11">
        <f>(AP95*AQ95+AR95*AS95)/(AP95+AR95)</f>
        <v>0.7361111111111112</v>
      </c>
      <c r="AU95" s="11"/>
      <c r="AV95" s="11">
        <f>AE95-AT95</f>
        <v>2.263888888888889</v>
      </c>
      <c r="AX95" s="11">
        <f>-(AD95*AE95*AF95*AG95*AH95)/(4*(AE95+AF95))</f>
        <v>-1.1458333333333333</v>
      </c>
      <c r="AY95" s="11">
        <f>IF(AE95=AG95,"N/A",(2*AX95)/(BE95-BD95))</f>
        <v>1.6206261510128912</v>
      </c>
      <c r="AZ95" s="11">
        <f>IF(AE95=AG95,PI()/4,(1/2)*ATAN(AY95))</f>
        <v>0.508968797107107</v>
      </c>
      <c r="BA95" s="11">
        <f>IF(AE95=AG95,45,(1/2)*ATAN(AY95)*(180/PI()))</f>
        <v>29.16176397808753</v>
      </c>
      <c r="BB95" s="11">
        <f>IF(AE95=AG95,1,TAN(BA95/(180/PI())))</f>
        <v>0.5580056477369978</v>
      </c>
      <c r="BD95" s="11">
        <f>(1/3)*(AH95*(AG95-AM95)^3+AE95*AM95^3-AD95*(AM95-AH95)^3)</f>
        <v>2.7692057291666665</v>
      </c>
      <c r="BE95" s="11">
        <f>(1/3)*(AH95*(AE95-AT95)^3+AG95*AT95^3-AF95*(AT95-AH95)^3)</f>
        <v>1.3551432291666665</v>
      </c>
      <c r="BF95" s="11">
        <f>BD95*(SIN(AZ95))^2+BE95*(COS(AZ95))^2+AX95*SIN(2*AZ95)</f>
        <v>0.7157617578013563</v>
      </c>
      <c r="BG95" s="11">
        <f>BD95*COS(AZ95)^2+BE95*SIN(AZ95)^2-AX95*SIN(2*AZ95)</f>
        <v>3.4085872005319766</v>
      </c>
      <c r="BH95" s="11"/>
      <c r="BI95" s="8">
        <f>SQRT(BD95/H95)</f>
        <v>1.2810194387553748</v>
      </c>
      <c r="BJ95" s="11">
        <f>SQRT(BE95/H95)</f>
        <v>0.8961293653854742</v>
      </c>
      <c r="BK95" s="11">
        <f>SQRT(BF95/H95)</f>
        <v>0.6512719214998732</v>
      </c>
      <c r="BL95" s="11">
        <f>SQRT(BG95/H95)</f>
        <v>1.4212331006000287</v>
      </c>
      <c r="BM95" s="11"/>
      <c r="BN95" s="8">
        <f>BD95/(AG95-AM95)</f>
        <v>1.0019236809045227</v>
      </c>
      <c r="BO95" s="11">
        <f>BE95/(AE95-AT95)</f>
        <v>0.5985908742331287</v>
      </c>
      <c r="BP95" s="11"/>
      <c r="BQ95" s="8">
        <f>DF95</f>
        <v>0.9222842262168649</v>
      </c>
      <c r="BR95" s="11">
        <f>DG95</f>
        <v>1.2451356804025795</v>
      </c>
      <c r="BS95" s="11">
        <f>DH95</f>
        <v>1.496425932252675</v>
      </c>
      <c r="BT95" s="11">
        <f>LARGE(BQ95:BS95,1)</f>
        <v>1.496425932252675</v>
      </c>
      <c r="BU95" s="11">
        <f>BF95/BT95</f>
        <v>0.478314190080808</v>
      </c>
      <c r="BV95" s="11"/>
      <c r="BW95" s="8">
        <f>DI95</f>
        <v>2.772248955327598</v>
      </c>
      <c r="BX95" s="11">
        <f>DJ95</f>
        <v>2.1825718904062734</v>
      </c>
      <c r="BY95" s="11">
        <f>LARGE(BW95:BX95,1)</f>
        <v>2.772248955327598</v>
      </c>
      <c r="BZ95" s="11">
        <f>BG95/BY95</f>
        <v>1.2295386364855467</v>
      </c>
      <c r="CA95" s="11"/>
      <c r="CC95" s="11"/>
      <c r="CD95" s="11">
        <f>AZ95</f>
        <v>0.508968797107107</v>
      </c>
      <c r="CE95" s="11">
        <f>CD95*(180/PI())</f>
        <v>29.16176397808753</v>
      </c>
      <c r="CF95" s="11">
        <f>(PI()/2)-CD95</f>
        <v>1.0618275296877897</v>
      </c>
      <c r="CG95" s="11">
        <f>CF95*(180/PI())</f>
        <v>60.83823602191247</v>
      </c>
      <c r="CH95" s="2" t="s">
        <v>13</v>
      </c>
      <c r="CI95" s="11">
        <f>CD95-(CK95+CN95)</f>
        <v>0.1740988045756663</v>
      </c>
      <c r="CJ95" s="11">
        <f>CI95*(180/PI())</f>
        <v>9.975126720458583</v>
      </c>
      <c r="CK95" s="11">
        <f>ACOS((DD95^2+DC95^2-AH95^2)/(2*DD95*DC95))</f>
        <v>0.08619079393821005</v>
      </c>
      <c r="CL95" s="11">
        <f>CK95*(180/PI())</f>
        <v>4.938368725541196</v>
      </c>
      <c r="CM95" s="2" t="s">
        <v>13</v>
      </c>
      <c r="CN95" s="11">
        <f>ACOS((AT95^2+DD95^2-(AG95-AM95)^2)/(2*AT95*DD95))-CF95</f>
        <v>0.24867919859323062</v>
      </c>
      <c r="CO95" s="11">
        <f>CN95*(180/PI())</f>
        <v>14.248268532087753</v>
      </c>
      <c r="CP95" s="11">
        <f>ATAN(AT95/AM95)</f>
        <v>0.5371082540943802</v>
      </c>
      <c r="CQ95" s="11">
        <f>CP95*(180/PI())</f>
        <v>30.774036101248207</v>
      </c>
      <c r="CR95" s="11">
        <f>ACOS((DB95^2+DA95^2-AH95^2)/(2*DB95*DA95))</f>
        <v>0.08897632248244403</v>
      </c>
      <c r="CS95" s="11">
        <f>CR95*(180/PI())</f>
        <v>5.097967754839022</v>
      </c>
      <c r="CT95" s="2" t="s">
        <v>13</v>
      </c>
      <c r="CU95" s="11">
        <f>ACOS((DA95^2+AM95^2-(AE95-AT95)^2)/(2*DA95*AM95))-CD95</f>
        <v>0.562051070174208</v>
      </c>
      <c r="CV95" s="11">
        <f>CU95*(180/PI())</f>
        <v>32.20315419179338</v>
      </c>
      <c r="CW95" s="2" t="s">
        <v>13</v>
      </c>
      <c r="CX95" s="11">
        <f>((PI()/2)-CD95)-(CU95+CR95)</f>
        <v>0.4108001370311377</v>
      </c>
      <c r="CY95" s="11">
        <f>CX95*(180/PI())</f>
        <v>23.537114075280073</v>
      </c>
      <c r="DA95" s="11">
        <f>SQRT(AM95^2+(AE95-AT95)^2)</f>
        <v>2.579372710611422</v>
      </c>
      <c r="DB95" s="11">
        <f>SQRT((AM95-AH95)^2+(AE95-AT95)^2)</f>
        <v>2.469333518318528</v>
      </c>
      <c r="DC95" s="11">
        <f>SQRT((AG95-AM95)^2+(AT95-AH95)^2)</f>
        <v>2.8063117792699255</v>
      </c>
      <c r="DD95" s="11">
        <f>SQRT((AG95-AM95)^2+AT95^2)</f>
        <v>2.8602344935380195</v>
      </c>
      <c r="DE95" s="11">
        <f>SQRT(AM95^2+AT95^2)</f>
        <v>1.438690462508729</v>
      </c>
      <c r="DF95" s="11">
        <f>DC95*SIN(CK95+CN95)</f>
        <v>0.9222842262168649</v>
      </c>
      <c r="DG95" s="11">
        <f>DE95*SIN(CP95+CD95)</f>
        <v>1.2451356804025795</v>
      </c>
      <c r="DH95" s="11">
        <f>DB95*SIN(CU95+CR95)</f>
        <v>1.496425932252675</v>
      </c>
      <c r="DI95" s="11">
        <f>DD95*SIN(CF95+CI95+CK95)</f>
        <v>2.772248955327598</v>
      </c>
      <c r="DJ95" s="11">
        <f>DA95*SIN(CR95+CX95+CD95)</f>
        <v>2.1825718904062734</v>
      </c>
      <c r="DK95" s="11"/>
      <c r="DL95" s="11"/>
      <c r="DM95" s="11"/>
      <c r="DN95" s="11"/>
      <c r="DO95" s="11"/>
      <c r="DP95" s="11"/>
      <c r="DQ95" s="11"/>
      <c r="DR95" s="11"/>
    </row>
    <row r="96" spans="1:122" ht="15">
      <c r="A96" s="1">
        <v>96</v>
      </c>
      <c r="B96" s="14" t="s">
        <v>116</v>
      </c>
      <c r="C96" s="15" t="s">
        <v>205</v>
      </c>
      <c r="D96" s="13">
        <v>3.5</v>
      </c>
      <c r="E96" s="13">
        <v>3.5</v>
      </c>
      <c r="F96" s="12">
        <v>0.5</v>
      </c>
      <c r="G96" s="8">
        <f>H96*490/144</f>
        <v>11.059027777777779</v>
      </c>
      <c r="H96" s="16">
        <f>AH96*(AD96+AG96)</f>
        <v>3.25</v>
      </c>
      <c r="I96" s="8">
        <f>BD96</f>
        <v>3.635016025641026</v>
      </c>
      <c r="J96" s="11">
        <f>BN96</f>
        <v>1.4883530183727034</v>
      </c>
      <c r="K96" s="11">
        <f>BI96</f>
        <v>1.057575751153556</v>
      </c>
      <c r="L96" s="11">
        <f>AM96</f>
        <v>1.0576923076923077</v>
      </c>
      <c r="M96" s="11">
        <f>AO96</f>
        <v>2.4423076923076925</v>
      </c>
      <c r="N96" s="8">
        <f>BE96</f>
        <v>3.635016025641026</v>
      </c>
      <c r="O96" s="11">
        <f>BO96</f>
        <v>1.4883530183727034</v>
      </c>
      <c r="P96" s="11">
        <f>BJ96</f>
        <v>1.057575751153556</v>
      </c>
      <c r="Q96" s="11">
        <f>AT96</f>
        <v>1.0576923076923077</v>
      </c>
      <c r="R96" s="11">
        <f>AV96</f>
        <v>2.4423076923076925</v>
      </c>
      <c r="S96" s="8">
        <f>BF96</f>
        <v>1.5148237179487185</v>
      </c>
      <c r="T96" s="11">
        <f>BU96</f>
        <v>1.012716189267552</v>
      </c>
      <c r="U96" s="11">
        <f>BK96</f>
        <v>0.6827148786445792</v>
      </c>
      <c r="V96" s="11">
        <f>BT96</f>
        <v>1.4958028063561581</v>
      </c>
      <c r="W96" s="8">
        <f>BG96</f>
        <v>5.755208333333334</v>
      </c>
      <c r="X96" s="11">
        <f>BZ96</f>
        <v>2.325455336937902</v>
      </c>
      <c r="Y96" s="11">
        <f>BL96</f>
        <v>1.3307266185559428</v>
      </c>
      <c r="Z96" s="11">
        <f>BY96</f>
        <v>2.4748737341529163</v>
      </c>
      <c r="AA96" s="11">
        <f>BA96</f>
        <v>45</v>
      </c>
      <c r="AB96" s="11">
        <f>BB96</f>
        <v>1</v>
      </c>
      <c r="AD96" s="8">
        <f>AE96-AH96</f>
        <v>3</v>
      </c>
      <c r="AE96" s="11">
        <f>E96</f>
        <v>3.5</v>
      </c>
      <c r="AF96" s="11">
        <f>AG96-AH96</f>
        <v>3</v>
      </c>
      <c r="AG96" s="11">
        <f>D96</f>
        <v>3.5</v>
      </c>
      <c r="AH96" s="11">
        <f>F96</f>
        <v>0.5</v>
      </c>
      <c r="AI96" s="8">
        <f>AG96*AH96</f>
        <v>1.75</v>
      </c>
      <c r="AJ96" s="11">
        <f>AG96/2</f>
        <v>1.75</v>
      </c>
      <c r="AK96" s="11">
        <f>AD96*AH96</f>
        <v>1.5</v>
      </c>
      <c r="AL96" s="11">
        <f>AH96/2</f>
        <v>0.25</v>
      </c>
      <c r="AM96" s="11">
        <f>(AI96*AJ96+AK96*AL96)/(AI96+AK96)</f>
        <v>1.0576923076923077</v>
      </c>
      <c r="AN96" s="11"/>
      <c r="AO96" s="11">
        <f>AG96-AM96</f>
        <v>2.4423076923076925</v>
      </c>
      <c r="AP96" s="8">
        <f>AE96*AH96</f>
        <v>1.75</v>
      </c>
      <c r="AQ96" s="11">
        <f>AE96/2</f>
        <v>1.75</v>
      </c>
      <c r="AR96" s="11">
        <f>AF96*AH96</f>
        <v>1.5</v>
      </c>
      <c r="AS96" s="11">
        <f>AH96/2</f>
        <v>0.25</v>
      </c>
      <c r="AT96" s="11">
        <f>(AP96*AQ96+AR96*AS96)/(AP96+AR96)</f>
        <v>1.0576923076923077</v>
      </c>
      <c r="AU96" s="11"/>
      <c r="AV96" s="11">
        <f>AE96-AT96</f>
        <v>2.4423076923076925</v>
      </c>
      <c r="AX96" s="11">
        <f>-(AD96*AE96*AF96*AG96*AH96)/(4*(AE96+AF96))</f>
        <v>-2.1201923076923075</v>
      </c>
      <c r="AY96" s="11" t="str">
        <f>IF(AE96=AG96,"N/A",(2*AX96)/(BE96-BD96))</f>
        <v>N/A</v>
      </c>
      <c r="AZ96" s="11">
        <f>IF(AE96=AG96,PI()/4,(1/2)*ATAN(AY96))</f>
        <v>0.7853981633974483</v>
      </c>
      <c r="BA96" s="11">
        <f>IF(AE96=AG96,45,(1/2)*ATAN(AY96)*(180/PI()))</f>
        <v>45</v>
      </c>
      <c r="BB96" s="11">
        <f>IF(AE96=AG96,1,TAN(BA96/(180/PI())))</f>
        <v>1</v>
      </c>
      <c r="BD96" s="11">
        <f>(1/3)*(AH96*(AG96-AM96)^3+AE96*AM96^3-AD96*(AM96-AH96)^3)</f>
        <v>3.635016025641026</v>
      </c>
      <c r="BE96" s="11">
        <f>(1/3)*(AH96*(AE96-AT96)^3+AG96*AT96^3-AF96*(AT96-AH96)^3)</f>
        <v>3.635016025641026</v>
      </c>
      <c r="BF96" s="11">
        <f>BD96*(SIN(AZ96))^2+BE96*(COS(AZ96))^2+AX96*SIN(2*AZ96)</f>
        <v>1.5148237179487185</v>
      </c>
      <c r="BG96" s="11">
        <f>BD96*COS(AZ96)^2+BE96*SIN(AZ96)^2-AX96*SIN(2*AZ96)</f>
        <v>5.755208333333334</v>
      </c>
      <c r="BH96" s="11"/>
      <c r="BI96" s="8">
        <f>SQRT(BD96/H96)</f>
        <v>1.057575751153556</v>
      </c>
      <c r="BJ96" s="11">
        <f>SQRT(BE96/H96)</f>
        <v>1.057575751153556</v>
      </c>
      <c r="BK96" s="11">
        <f>SQRT(BF96/H96)</f>
        <v>0.6827148786445792</v>
      </c>
      <c r="BL96" s="11">
        <f>SQRT(BG96/H96)</f>
        <v>1.3307266185559428</v>
      </c>
      <c r="BM96" s="11"/>
      <c r="BN96" s="8">
        <f>BD96/(AG96-AM96)</f>
        <v>1.4883530183727034</v>
      </c>
      <c r="BO96" s="11">
        <f>BE96/(AE96-AT96)</f>
        <v>1.4883530183727034</v>
      </c>
      <c r="BP96" s="11"/>
      <c r="BQ96" s="8">
        <f>DF96</f>
        <v>1.3326243183900337</v>
      </c>
      <c r="BR96" s="11">
        <f>DG96</f>
        <v>1.4958028063561581</v>
      </c>
      <c r="BS96" s="11">
        <f>DH96</f>
        <v>1.3326243183900337</v>
      </c>
      <c r="BT96" s="11">
        <f>LARGE(BQ96:BS96,1)</f>
        <v>1.4958028063561581</v>
      </c>
      <c r="BU96" s="11">
        <f>BF96/BT96</f>
        <v>1.012716189267552</v>
      </c>
      <c r="BV96" s="11"/>
      <c r="BW96" s="8">
        <f>DI96</f>
        <v>2.4748737341529163</v>
      </c>
      <c r="BX96" s="11">
        <f>DJ96</f>
        <v>2.4748737341529163</v>
      </c>
      <c r="BY96" s="11">
        <f>LARGE(BW96:BX96,1)</f>
        <v>2.4748737341529163</v>
      </c>
      <c r="BZ96" s="11">
        <f>BG96/BY96</f>
        <v>2.325455336937902</v>
      </c>
      <c r="CA96" s="11"/>
      <c r="CC96" s="11"/>
      <c r="CD96" s="11">
        <f>AZ96</f>
        <v>0.7853981633974483</v>
      </c>
      <c r="CE96" s="11">
        <f>CD96*(180/PI())</f>
        <v>45</v>
      </c>
      <c r="CF96" s="11">
        <f>(PI()/2)-CD96</f>
        <v>0.7853981633974483</v>
      </c>
      <c r="CG96" s="11">
        <f>CF96*(180/PI())</f>
        <v>45</v>
      </c>
      <c r="CH96" s="2" t="s">
        <v>13</v>
      </c>
      <c r="CI96" s="11">
        <f>CD96-(CK96+CN96)</f>
        <v>0.2244973561450756</v>
      </c>
      <c r="CJ96" s="11">
        <f>CI96*(180/PI())</f>
        <v>12.862751018958168</v>
      </c>
      <c r="CK96" s="11">
        <f>ACOS((DD96^2+DC96^2-AH96^2)/(2*DD96*DC96))</f>
        <v>0.1841894783343092</v>
      </c>
      <c r="CL96" s="11">
        <f>CK96*(180/PI())</f>
        <v>10.553279739272234</v>
      </c>
      <c r="CM96" s="2" t="s">
        <v>13</v>
      </c>
      <c r="CN96" s="11">
        <f>ACOS((AT96^2+DD96^2-(AG96-AM96)^2)/(2*AT96*DD96))-CF96</f>
        <v>0.37671132891806347</v>
      </c>
      <c r="CO96" s="11">
        <f>CN96*(180/PI())</f>
        <v>21.583969241769598</v>
      </c>
      <c r="CP96" s="11">
        <f>ATAN(AT96/AM96)</f>
        <v>0.7853981633974483</v>
      </c>
      <c r="CQ96" s="11">
        <f>CP96*(180/PI())</f>
        <v>45</v>
      </c>
      <c r="CR96" s="11">
        <f>ACOS((DB96^2+DA96^2-AH96^2)/(2*DB96*DA96))</f>
        <v>0.1841894783343092</v>
      </c>
      <c r="CS96" s="11">
        <f>CR96*(180/PI())</f>
        <v>10.553279739272234</v>
      </c>
      <c r="CT96" s="2" t="s">
        <v>13</v>
      </c>
      <c r="CU96" s="11">
        <f>ACOS((DA96^2+AM96^2-(AE96-AT96)^2)/(2*DA96*AM96))-CD96</f>
        <v>0.37671132891806347</v>
      </c>
      <c r="CV96" s="11">
        <f>CU96*(180/PI())</f>
        <v>21.583969241769598</v>
      </c>
      <c r="CW96" s="2" t="s">
        <v>13</v>
      </c>
      <c r="CX96" s="11">
        <f>((PI()/2)-CD96)-(CU96+CR96)</f>
        <v>0.2244973561450756</v>
      </c>
      <c r="CY96" s="11">
        <f>CX96*(180/PI())</f>
        <v>12.862751018958168</v>
      </c>
      <c r="DA96" s="11">
        <f>SQRT(AM96^2+(AE96-AT96)^2)</f>
        <v>2.661499555073569</v>
      </c>
      <c r="DB96" s="11">
        <f>SQRT((AM96-AH96)^2+(AE96-AT96)^2)</f>
        <v>2.505172164535703</v>
      </c>
      <c r="DC96" s="11">
        <f>SQRT((AG96-AM96)^2+(AT96-AH96)^2)</f>
        <v>2.505172164535703</v>
      </c>
      <c r="DD96" s="11">
        <f>SQRT((AG96-AM96)^2+AT96^2)</f>
        <v>2.661499555073569</v>
      </c>
      <c r="DE96" s="11">
        <f>SQRT(AM96^2+AT96^2)</f>
        <v>1.4958028063561581</v>
      </c>
      <c r="DF96" s="11">
        <f>DC96*SIN(CK96+CN96)</f>
        <v>1.3326243183900337</v>
      </c>
      <c r="DG96" s="11">
        <f>DE96*SIN(CP96+CD96)</f>
        <v>1.4958028063561581</v>
      </c>
      <c r="DH96" s="11">
        <f>DB96*SIN(CU96+CR96)</f>
        <v>1.3326243183900337</v>
      </c>
      <c r="DI96" s="11">
        <f>DD96*SIN(CF96+CI96+CK96)</f>
        <v>2.4748737341529163</v>
      </c>
      <c r="DJ96" s="11">
        <f>DA96*SIN(CR96+CX96+CD96)</f>
        <v>2.4748737341529163</v>
      </c>
      <c r="DK96" s="11"/>
      <c r="DL96" s="11"/>
      <c r="DM96" s="11"/>
      <c r="DN96" s="11"/>
      <c r="DO96" s="11"/>
      <c r="DP96" s="11"/>
      <c r="DQ96" s="11"/>
      <c r="DR96" s="11"/>
    </row>
    <row r="97" spans="1:122" ht="15">
      <c r="A97" s="5">
        <v>97</v>
      </c>
      <c r="B97" s="14" t="s">
        <v>116</v>
      </c>
      <c r="C97" s="15" t="s">
        <v>206</v>
      </c>
      <c r="D97" s="13">
        <v>3.5</v>
      </c>
      <c r="E97" s="13">
        <v>3.5</v>
      </c>
      <c r="F97" s="12">
        <v>0.4375</v>
      </c>
      <c r="G97" s="8">
        <f>H97*490/144</f>
        <v>9.769694010416666</v>
      </c>
      <c r="H97" s="16">
        <f>AH97*(AD97+AG97)</f>
        <v>2.87109375</v>
      </c>
      <c r="I97" s="8">
        <f>BD97</f>
        <v>3.2600247701009124</v>
      </c>
      <c r="J97" s="11">
        <f>BN97</f>
        <v>1.3227488500832103</v>
      </c>
      <c r="K97" s="11">
        <f>BI97</f>
        <v>1.0655817236243414</v>
      </c>
      <c r="L97" s="11">
        <f>AM97</f>
        <v>1.0354166666666667</v>
      </c>
      <c r="M97" s="11">
        <f>AO97</f>
        <v>2.4645833333333336</v>
      </c>
      <c r="N97" s="8">
        <f>BE97</f>
        <v>3.2600247701009124</v>
      </c>
      <c r="O97" s="11">
        <f>BO97</f>
        <v>1.3227488500832103</v>
      </c>
      <c r="P97" s="11">
        <f>BJ97</f>
        <v>1.0655817236243414</v>
      </c>
      <c r="Q97" s="11">
        <f>AT97</f>
        <v>1.0354166666666667</v>
      </c>
      <c r="R97" s="11">
        <f>AV97</f>
        <v>2.4645833333333336</v>
      </c>
      <c r="S97" s="8">
        <f>BF97</f>
        <v>1.3451647440592458</v>
      </c>
      <c r="T97" s="11">
        <f>BU97</f>
        <v>0.9186399475290391</v>
      </c>
      <c r="U97" s="11">
        <f>BK97</f>
        <v>0.6844851826575782</v>
      </c>
      <c r="V97" s="11">
        <f>BT97</f>
        <v>1.4643002927071422</v>
      </c>
      <c r="W97" s="8">
        <f>BG97</f>
        <v>5.174884796142579</v>
      </c>
      <c r="X97" s="11">
        <f>BZ97</f>
        <v>2.09096921783519</v>
      </c>
      <c r="Y97" s="11">
        <f>BL97</f>
        <v>1.3425382132984771</v>
      </c>
      <c r="Z97" s="11">
        <f>BY97</f>
        <v>2.474873734152916</v>
      </c>
      <c r="AA97" s="11">
        <f>BA97</f>
        <v>45</v>
      </c>
      <c r="AB97" s="11">
        <f>BB97</f>
        <v>1</v>
      </c>
      <c r="AD97" s="8">
        <f>AE97-AH97</f>
        <v>3.0625</v>
      </c>
      <c r="AE97" s="11">
        <f>E97</f>
        <v>3.5</v>
      </c>
      <c r="AF97" s="11">
        <f>AG97-AH97</f>
        <v>3.0625</v>
      </c>
      <c r="AG97" s="11">
        <f>D97</f>
        <v>3.5</v>
      </c>
      <c r="AH97" s="11">
        <f>F97</f>
        <v>0.4375</v>
      </c>
      <c r="AI97" s="8">
        <f>AG97*AH97</f>
        <v>1.53125</v>
      </c>
      <c r="AJ97" s="11">
        <f>AG97/2</f>
        <v>1.75</v>
      </c>
      <c r="AK97" s="11">
        <f>AD97*AH97</f>
        <v>1.33984375</v>
      </c>
      <c r="AL97" s="11">
        <f>AH97/2</f>
        <v>0.21875</v>
      </c>
      <c r="AM97" s="11">
        <f>(AI97*AJ97+AK97*AL97)/(AI97+AK97)</f>
        <v>1.0354166666666667</v>
      </c>
      <c r="AN97" s="11"/>
      <c r="AO97" s="11">
        <f>AG97-AM97</f>
        <v>2.4645833333333336</v>
      </c>
      <c r="AP97" s="8">
        <f>AE97*AH97</f>
        <v>1.53125</v>
      </c>
      <c r="AQ97" s="11">
        <f>AE97/2</f>
        <v>1.75</v>
      </c>
      <c r="AR97" s="11">
        <f>AF97*AH97</f>
        <v>1.33984375</v>
      </c>
      <c r="AS97" s="11">
        <f>AH97/2</f>
        <v>0.21875</v>
      </c>
      <c r="AT97" s="11">
        <f>(AP97*AQ97+AR97*AS97)/(AP97+AR97)</f>
        <v>1.0354166666666667</v>
      </c>
      <c r="AU97" s="11"/>
      <c r="AV97" s="11">
        <f>AE97-AT97</f>
        <v>2.4645833333333336</v>
      </c>
      <c r="AX97" s="11">
        <f>-(AD97*AE97*AF97*AG97*AH97)/(4*(AE97+AF97))</f>
        <v>-1.9148600260416666</v>
      </c>
      <c r="AY97" s="11" t="str">
        <f>IF(AE97=AG97,"N/A",(2*AX97)/(BE97-BD97))</f>
        <v>N/A</v>
      </c>
      <c r="AZ97" s="11">
        <f>IF(AE97=AG97,PI()/4,(1/2)*ATAN(AY97))</f>
        <v>0.7853981633974483</v>
      </c>
      <c r="BA97" s="11">
        <f>IF(AE97=AG97,45,(1/2)*ATAN(AY97)*(180/PI()))</f>
        <v>45</v>
      </c>
      <c r="BB97" s="11">
        <f>IF(AE97=AG97,1,TAN(BA97/(180/PI())))</f>
        <v>1</v>
      </c>
      <c r="BD97" s="11">
        <f>(1/3)*(AH97*(AG97-AM97)^3+AE97*AM97^3-AD97*(AM97-AH97)^3)</f>
        <v>3.2600247701009124</v>
      </c>
      <c r="BE97" s="11">
        <f>(1/3)*(AH97*(AE97-AT97)^3+AG97*AT97^3-AF97*(AT97-AH97)^3)</f>
        <v>3.2600247701009124</v>
      </c>
      <c r="BF97" s="11">
        <f>BD97*(SIN(AZ97))^2+BE97*(COS(AZ97))^2+AX97*SIN(2*AZ97)</f>
        <v>1.3451647440592458</v>
      </c>
      <c r="BG97" s="11">
        <f>BD97*COS(AZ97)^2+BE97*SIN(AZ97)^2-AX97*SIN(2*AZ97)</f>
        <v>5.174884796142579</v>
      </c>
      <c r="BH97" s="11"/>
      <c r="BI97" s="8">
        <f>SQRT(BD97/H97)</f>
        <v>1.0655817236243414</v>
      </c>
      <c r="BJ97" s="11">
        <f>SQRT(BE97/H97)</f>
        <v>1.0655817236243414</v>
      </c>
      <c r="BK97" s="11">
        <f>SQRT(BF97/H97)</f>
        <v>0.6844851826575782</v>
      </c>
      <c r="BL97" s="11">
        <f>SQRT(BG97/H97)</f>
        <v>1.3425382132984771</v>
      </c>
      <c r="BM97" s="11"/>
      <c r="BN97" s="8">
        <f>BD97/(AG97-AM97)</f>
        <v>1.3227488500832103</v>
      </c>
      <c r="BO97" s="11">
        <f>BE97/(AE97-AT97)</f>
        <v>1.3227488500832103</v>
      </c>
      <c r="BP97" s="11"/>
      <c r="BQ97" s="8">
        <f>DF97</f>
        <v>1.3199326582148903</v>
      </c>
      <c r="BR97" s="11">
        <f>DG97</f>
        <v>1.4643002927071422</v>
      </c>
      <c r="BS97" s="11">
        <f>DH97</f>
        <v>1.3199326582148903</v>
      </c>
      <c r="BT97" s="11">
        <f>LARGE(BQ97:BS97,1)</f>
        <v>1.4643002927071422</v>
      </c>
      <c r="BU97" s="11">
        <f>BF97/BT97</f>
        <v>0.9186399475290391</v>
      </c>
      <c r="BV97" s="11"/>
      <c r="BW97" s="8">
        <f>DI97</f>
        <v>2.474873734152916</v>
      </c>
      <c r="BX97" s="11">
        <f>DJ97</f>
        <v>2.474873734152916</v>
      </c>
      <c r="BY97" s="11">
        <f>LARGE(BW97:BX97,1)</f>
        <v>2.474873734152916</v>
      </c>
      <c r="BZ97" s="11">
        <f>BG97/BY97</f>
        <v>2.09096921783519</v>
      </c>
      <c r="CA97" s="11"/>
      <c r="CC97" s="11"/>
      <c r="CD97" s="11">
        <f>AZ97</f>
        <v>0.7853981633974483</v>
      </c>
      <c r="CE97" s="11">
        <f>CD97*(180/PI())</f>
        <v>45</v>
      </c>
      <c r="CF97" s="11">
        <f>(PI()/2)-CD97</f>
        <v>0.7853981633974483</v>
      </c>
      <c r="CG97" s="11">
        <f>CF97*(180/PI())</f>
        <v>45</v>
      </c>
      <c r="CH97" s="2" t="s">
        <v>13</v>
      </c>
      <c r="CI97" s="11">
        <f>CD97-(CK97+CN97)</f>
        <v>0.23800527546599204</v>
      </c>
      <c r="CJ97" s="11">
        <f>CI97*(180/PI())</f>
        <v>13.636697786049902</v>
      </c>
      <c r="CK97" s="11">
        <f>ACOS((DD97^2+DC97^2-AH97^2)/(2*DD97*DC97))</f>
        <v>0.1597233095574575</v>
      </c>
      <c r="CL97" s="11">
        <f>CK97*(180/PI())</f>
        <v>9.15147152750388</v>
      </c>
      <c r="CM97" s="2" t="s">
        <v>13</v>
      </c>
      <c r="CN97" s="11">
        <f>ACOS((AT97^2+DD97^2-(AG97-AM97)^2)/(2*AT97*DD97))-CF97</f>
        <v>0.38766957837399874</v>
      </c>
      <c r="CO97" s="11">
        <f>CN97*(180/PI())</f>
        <v>22.21183068644622</v>
      </c>
      <c r="CP97" s="11">
        <f>ATAN(AT97/AM97)</f>
        <v>0.7853981633974483</v>
      </c>
      <c r="CQ97" s="11">
        <f>CP97*(180/PI())</f>
        <v>45</v>
      </c>
      <c r="CR97" s="11">
        <f>ACOS((DB97^2+DA97^2-AH97^2)/(2*DB97*DA97))</f>
        <v>0.1597233095574575</v>
      </c>
      <c r="CS97" s="11">
        <f>CR97*(180/PI())</f>
        <v>9.15147152750388</v>
      </c>
      <c r="CT97" s="2" t="s">
        <v>13</v>
      </c>
      <c r="CU97" s="11">
        <f>ACOS((DA97^2+AM97^2-(AE97-AT97)^2)/(2*DA97*AM97))-CD97</f>
        <v>0.38766957837399874</v>
      </c>
      <c r="CV97" s="11">
        <f>CU97*(180/PI())</f>
        <v>22.21183068644622</v>
      </c>
      <c r="CW97" s="2" t="s">
        <v>13</v>
      </c>
      <c r="CX97" s="11">
        <f>((PI()/2)-CD97)-(CU97+CR97)</f>
        <v>0.23800527546599204</v>
      </c>
      <c r="CY97" s="11">
        <f>CX97*(180/PI())</f>
        <v>13.636697786049902</v>
      </c>
      <c r="DA97" s="11">
        <f>SQRT(AM97^2+(AE97-AT97)^2)</f>
        <v>2.6732487128128493</v>
      </c>
      <c r="DB97" s="11">
        <f>SQRT((AM97-AH97)^2+(AE97-AT97)^2)</f>
        <v>2.5360747913305364</v>
      </c>
      <c r="DC97" s="11">
        <f>SQRT((AG97-AM97)^2+(AT97-AH97)^2)</f>
        <v>2.5360747913305364</v>
      </c>
      <c r="DD97" s="11">
        <f>SQRT((AG97-AM97)^2+AT97^2)</f>
        <v>2.6732487128128493</v>
      </c>
      <c r="DE97" s="11">
        <f>SQRT(AM97^2+AT97^2)</f>
        <v>1.4643002927071422</v>
      </c>
      <c r="DF97" s="11">
        <f>DC97*SIN(CK97+CN97)</f>
        <v>1.3199326582148903</v>
      </c>
      <c r="DG97" s="11">
        <f>DE97*SIN(CP97+CD97)</f>
        <v>1.4643002927071422</v>
      </c>
      <c r="DH97" s="11">
        <f>DB97*SIN(CU97+CR97)</f>
        <v>1.3199326582148903</v>
      </c>
      <c r="DI97" s="11">
        <f>DD97*SIN(CF97+CI97+CK97)</f>
        <v>2.474873734152916</v>
      </c>
      <c r="DJ97" s="11">
        <f>DA97*SIN(CR97+CX97+CD97)</f>
        <v>2.474873734152916</v>
      </c>
      <c r="DK97" s="11"/>
      <c r="DL97" s="11"/>
      <c r="DM97" s="11"/>
      <c r="DN97" s="11"/>
      <c r="DO97" s="11"/>
      <c r="DP97" s="11"/>
      <c r="DQ97" s="11"/>
      <c r="DR97" s="11"/>
    </row>
    <row r="98" spans="1:122" ht="15">
      <c r="A98" s="1">
        <v>98</v>
      </c>
      <c r="B98" s="14" t="s">
        <v>116</v>
      </c>
      <c r="C98" s="15" t="s">
        <v>207</v>
      </c>
      <c r="D98" s="13">
        <v>3.5</v>
      </c>
      <c r="E98" s="13">
        <v>3.5</v>
      </c>
      <c r="F98" s="12">
        <v>0.375</v>
      </c>
      <c r="G98" s="8">
        <f>H98*490/144</f>
        <v>8.453776041666666</v>
      </c>
      <c r="H98" s="16">
        <f>AH98*(AD98+AG98)</f>
        <v>2.484375</v>
      </c>
      <c r="I98" s="8">
        <f>BD98</f>
        <v>2.865060482385023</v>
      </c>
      <c r="J98" s="11">
        <f>BN98</f>
        <v>1.15200155953651</v>
      </c>
      <c r="K98" s="11">
        <f>BI98</f>
        <v>1.0738863497972047</v>
      </c>
      <c r="L98" s="11">
        <f>AM98</f>
        <v>1.0129716981132075</v>
      </c>
      <c r="M98" s="11">
        <f>AO98</f>
        <v>2.4870283018867925</v>
      </c>
      <c r="N98" s="8">
        <f>BE98</f>
        <v>2.865060482385023</v>
      </c>
      <c r="O98" s="11">
        <f>BO98</f>
        <v>1.15200155953651</v>
      </c>
      <c r="P98" s="11">
        <f>BJ98</f>
        <v>1.0738863497972047</v>
      </c>
      <c r="Q98" s="11">
        <f>AT98</f>
        <v>1.0129716981132075</v>
      </c>
      <c r="R98" s="11">
        <f>AV98</f>
        <v>2.4870283018867925</v>
      </c>
      <c r="S98" s="8">
        <f>BF98</f>
        <v>1.1721986014887968</v>
      </c>
      <c r="T98" s="11">
        <f>BU98</f>
        <v>0.8182554177515462</v>
      </c>
      <c r="U98" s="11">
        <f>BK98</f>
        <v>0.6868976400417034</v>
      </c>
      <c r="V98" s="11">
        <f>BT98</f>
        <v>1.4325583137718025</v>
      </c>
      <c r="W98" s="8">
        <f>BG98</f>
        <v>4.55792236328125</v>
      </c>
      <c r="X98" s="11">
        <f>BZ98</f>
        <v>1.8416787492559925</v>
      </c>
      <c r="Y98" s="11">
        <f>BL98</f>
        <v>1.3544871415656432</v>
      </c>
      <c r="Z98" s="11">
        <f>BY98</f>
        <v>2.474873734152916</v>
      </c>
      <c r="AA98" s="11">
        <f>BA98</f>
        <v>45</v>
      </c>
      <c r="AB98" s="11">
        <f>BB98</f>
        <v>1</v>
      </c>
      <c r="AD98" s="8">
        <f>AE98-AH98</f>
        <v>3.125</v>
      </c>
      <c r="AE98" s="11">
        <f>E98</f>
        <v>3.5</v>
      </c>
      <c r="AF98" s="11">
        <f>AG98-AH98</f>
        <v>3.125</v>
      </c>
      <c r="AG98" s="11">
        <f>D98</f>
        <v>3.5</v>
      </c>
      <c r="AH98" s="11">
        <f>F98</f>
        <v>0.375</v>
      </c>
      <c r="AI98" s="8">
        <f>AG98*AH98</f>
        <v>1.3125</v>
      </c>
      <c r="AJ98" s="11">
        <f>AG98/2</f>
        <v>1.75</v>
      </c>
      <c r="AK98" s="11">
        <f>AD98*AH98</f>
        <v>1.171875</v>
      </c>
      <c r="AL98" s="11">
        <f>AH98/2</f>
        <v>0.1875</v>
      </c>
      <c r="AM98" s="11">
        <f>(AI98*AJ98+AK98*AL98)/(AI98+AK98)</f>
        <v>1.0129716981132075</v>
      </c>
      <c r="AN98" s="11"/>
      <c r="AO98" s="11">
        <f>AG98-AM98</f>
        <v>2.4870283018867925</v>
      </c>
      <c r="AP98" s="8">
        <f>AE98*AH98</f>
        <v>1.3125</v>
      </c>
      <c r="AQ98" s="11">
        <f>AE98/2</f>
        <v>1.75</v>
      </c>
      <c r="AR98" s="11">
        <f>AF98*AH98</f>
        <v>1.171875</v>
      </c>
      <c r="AS98" s="11">
        <f>AH98/2</f>
        <v>0.1875</v>
      </c>
      <c r="AT98" s="11">
        <f>(AP98*AQ98+AR98*AS98)/(AP98+AR98)</f>
        <v>1.0129716981132075</v>
      </c>
      <c r="AU98" s="11"/>
      <c r="AV98" s="11">
        <f>AE98-AT98</f>
        <v>2.4870283018867925</v>
      </c>
      <c r="AX98" s="11">
        <f>-(AD98*AE98*AF98*AG98*AH98)/(4*(AE98+AF98))</f>
        <v>-1.6928618808962264</v>
      </c>
      <c r="AY98" s="11" t="str">
        <f>IF(AE98=AG98,"N/A",(2*AX98)/(BE98-BD98))</f>
        <v>N/A</v>
      </c>
      <c r="AZ98" s="11">
        <f>IF(AE98=AG98,PI()/4,(1/2)*ATAN(AY98))</f>
        <v>0.7853981633974483</v>
      </c>
      <c r="BA98" s="11">
        <f>IF(AE98=AG98,45,(1/2)*ATAN(AY98)*(180/PI()))</f>
        <v>45</v>
      </c>
      <c r="BB98" s="11">
        <f>IF(AE98=AG98,1,TAN(BA98/(180/PI())))</f>
        <v>1</v>
      </c>
      <c r="BD98" s="11">
        <f>(1/3)*(AH98*(AG98-AM98)^3+AE98*AM98^3-AD98*(AM98-AH98)^3)</f>
        <v>2.865060482385023</v>
      </c>
      <c r="BE98" s="11">
        <f>(1/3)*(AH98*(AE98-AT98)^3+AG98*AT98^3-AF98*(AT98-AH98)^3)</f>
        <v>2.865060482385023</v>
      </c>
      <c r="BF98" s="11">
        <f>BD98*(SIN(AZ98))^2+BE98*(COS(AZ98))^2+AX98*SIN(2*AZ98)</f>
        <v>1.1721986014887968</v>
      </c>
      <c r="BG98" s="11">
        <f>BD98*COS(AZ98)^2+BE98*SIN(AZ98)^2-AX98*SIN(2*AZ98)</f>
        <v>4.55792236328125</v>
      </c>
      <c r="BH98" s="11"/>
      <c r="BI98" s="8">
        <f>SQRT(BD98/H98)</f>
        <v>1.0738863497972047</v>
      </c>
      <c r="BJ98" s="11">
        <f>SQRT(BE98/H98)</f>
        <v>1.0738863497972047</v>
      </c>
      <c r="BK98" s="11">
        <f>SQRT(BF98/H98)</f>
        <v>0.6868976400417034</v>
      </c>
      <c r="BL98" s="11">
        <f>SQRT(BG98/H98)</f>
        <v>1.3544871415656432</v>
      </c>
      <c r="BM98" s="11"/>
      <c r="BN98" s="8">
        <f>BD98/(AG98-AM98)</f>
        <v>1.15200155953651</v>
      </c>
      <c r="BO98" s="11">
        <f>BE98/(AE98-AT98)</f>
        <v>1.15200155953651</v>
      </c>
      <c r="BP98" s="11"/>
      <c r="BQ98" s="8">
        <f>DF98</f>
        <v>1.3074804633260693</v>
      </c>
      <c r="BR98" s="11">
        <f>DG98</f>
        <v>1.4325583137718025</v>
      </c>
      <c r="BS98" s="11">
        <f>DH98</f>
        <v>1.3074804633260693</v>
      </c>
      <c r="BT98" s="11">
        <f>LARGE(BQ98:BS98,1)</f>
        <v>1.4325583137718025</v>
      </c>
      <c r="BU98" s="11">
        <f>BF98/BT98</f>
        <v>0.8182554177515462</v>
      </c>
      <c r="BV98" s="11"/>
      <c r="BW98" s="8">
        <f>DI98</f>
        <v>2.474873734152916</v>
      </c>
      <c r="BX98" s="11">
        <f>DJ98</f>
        <v>2.474873734152916</v>
      </c>
      <c r="BY98" s="11">
        <f>LARGE(BW98:BX98,1)</f>
        <v>2.474873734152916</v>
      </c>
      <c r="BZ98" s="11">
        <f>BG98/BY98</f>
        <v>1.8416787492559925</v>
      </c>
      <c r="CA98" s="11"/>
      <c r="CC98" s="11"/>
      <c r="CD98" s="11">
        <f>AZ98</f>
        <v>0.7853981633974483</v>
      </c>
      <c r="CE98" s="11">
        <f>CD98*(180/PI())</f>
        <v>45</v>
      </c>
      <c r="CF98" s="11">
        <f>(PI()/2)-CD98</f>
        <v>0.7853981633974483</v>
      </c>
      <c r="CG98" s="11">
        <f>CF98*(180/PI())</f>
        <v>45</v>
      </c>
      <c r="CH98" s="2" t="s">
        <v>13</v>
      </c>
      <c r="CI98" s="11">
        <f>CD98-(CK98+CN98)</f>
        <v>0.2511053548759816</v>
      </c>
      <c r="CJ98" s="11">
        <f>CI98*(180/PI())</f>
        <v>14.387277047528535</v>
      </c>
      <c r="CK98" s="11">
        <f>ACOS((DD98^2+DC98^2-AH98^2)/(2*DD98*DC98))</f>
        <v>0.135679990521276</v>
      </c>
      <c r="CL98" s="11">
        <f>CK98*(180/PI())</f>
        <v>7.773890821244129</v>
      </c>
      <c r="CM98" s="2" t="s">
        <v>13</v>
      </c>
      <c r="CN98" s="11">
        <f>ACOS((AT98^2+DD98^2-(AG98-AM98)^2)/(2*AT98*DD98))-CF98</f>
        <v>0.39861281800019066</v>
      </c>
      <c r="CO98" s="11">
        <f>CN98*(180/PI())</f>
        <v>22.83883213122734</v>
      </c>
      <c r="CP98" s="11">
        <f>ATAN(AT98/AM98)</f>
        <v>0.7853981633974483</v>
      </c>
      <c r="CQ98" s="11">
        <f>CP98*(180/PI())</f>
        <v>45</v>
      </c>
      <c r="CR98" s="11">
        <f>ACOS((DB98^2+DA98^2-AH98^2)/(2*DB98*DA98))</f>
        <v>0.135679990521276</v>
      </c>
      <c r="CS98" s="11">
        <f>CR98*(180/PI())</f>
        <v>7.773890821244129</v>
      </c>
      <c r="CT98" s="2" t="s">
        <v>13</v>
      </c>
      <c r="CU98" s="11">
        <f>ACOS((DA98^2+AM98^2-(AE98-AT98)^2)/(2*DA98*AM98))-CD98</f>
        <v>0.39861281800019066</v>
      </c>
      <c r="CV98" s="11">
        <f>CU98*(180/PI())</f>
        <v>22.83883213122734</v>
      </c>
      <c r="CW98" s="2" t="s">
        <v>13</v>
      </c>
      <c r="CX98" s="11">
        <f>((PI()/2)-CD98)-(CU98+CR98)</f>
        <v>0.2511053548759816</v>
      </c>
      <c r="CY98" s="11">
        <f>CX98*(180/PI())</f>
        <v>14.387277047528535</v>
      </c>
      <c r="DA98" s="11">
        <f>SQRT(AM98^2+(AE98-AT98)^2)</f>
        <v>2.6854089885088746</v>
      </c>
      <c r="DB98" s="11">
        <f>SQRT((AM98-AH98)^2+(AE98-AT98)^2)</f>
        <v>2.567550907378343</v>
      </c>
      <c r="DC98" s="11">
        <f>SQRT((AG98-AM98)^2+(AT98-AH98)^2)</f>
        <v>2.567550907378343</v>
      </c>
      <c r="DD98" s="11">
        <f>SQRT((AG98-AM98)^2+AT98^2)</f>
        <v>2.6854089885088746</v>
      </c>
      <c r="DE98" s="11">
        <f>SQRT(AM98^2+AT98^2)</f>
        <v>1.4325583137718025</v>
      </c>
      <c r="DF98" s="11">
        <f>DC98*SIN(CK98+CN98)</f>
        <v>1.3074804633260693</v>
      </c>
      <c r="DG98" s="11">
        <f>DE98*SIN(CP98+CD98)</f>
        <v>1.4325583137718025</v>
      </c>
      <c r="DH98" s="11">
        <f>DB98*SIN(CU98+CR98)</f>
        <v>1.3074804633260693</v>
      </c>
      <c r="DI98" s="11">
        <f>DD98*SIN(CF98+CI98+CK98)</f>
        <v>2.474873734152916</v>
      </c>
      <c r="DJ98" s="11">
        <f>DA98*SIN(CR98+CX98+CD98)</f>
        <v>2.474873734152916</v>
      </c>
      <c r="DK98" s="11"/>
      <c r="DL98" s="11"/>
      <c r="DM98" s="11"/>
      <c r="DN98" s="11"/>
      <c r="DO98" s="11"/>
      <c r="DP98" s="11"/>
      <c r="DQ98" s="11"/>
      <c r="DR98" s="11"/>
    </row>
    <row r="99" spans="1:122" ht="15">
      <c r="A99" s="5">
        <v>99</v>
      </c>
      <c r="B99" s="14" t="s">
        <v>116</v>
      </c>
      <c r="C99" s="15" t="s">
        <v>208</v>
      </c>
      <c r="D99" s="13">
        <v>3.5</v>
      </c>
      <c r="E99" s="13">
        <v>3.5</v>
      </c>
      <c r="F99" s="12">
        <v>0.3125</v>
      </c>
      <c r="G99" s="8">
        <f>H99*490/144</f>
        <v>7.111273871527778</v>
      </c>
      <c r="H99" s="16">
        <f>AH99*(AD99+AG99)</f>
        <v>2.08984375</v>
      </c>
      <c r="I99" s="8">
        <f>BD99</f>
        <v>2.448816091472114</v>
      </c>
      <c r="J99" s="11">
        <f>BN99</f>
        <v>0.9757647267776701</v>
      </c>
      <c r="K99" s="11">
        <f>BI99</f>
        <v>1.0824832298170972</v>
      </c>
      <c r="L99" s="11">
        <f>AM99</f>
        <v>0.9903621495327103</v>
      </c>
      <c r="M99" s="11">
        <f>AO99</f>
        <v>2.5096378504672896</v>
      </c>
      <c r="N99" s="8">
        <f>BE99</f>
        <v>2.448816091472114</v>
      </c>
      <c r="O99" s="11">
        <f>BO99</f>
        <v>0.9757647267776701</v>
      </c>
      <c r="P99" s="11">
        <f>BJ99</f>
        <v>1.0824832298170972</v>
      </c>
      <c r="Q99" s="11">
        <f>AT99</f>
        <v>0.9903621495327103</v>
      </c>
      <c r="R99" s="11">
        <f>AV99</f>
        <v>2.5096378504672896</v>
      </c>
      <c r="S99" s="8">
        <f>BF99</f>
        <v>0.9948217683120675</v>
      </c>
      <c r="T99" s="11">
        <f>BU99</f>
        <v>0.7102908958883041</v>
      </c>
      <c r="U99" s="11">
        <f>BK99</f>
        <v>0.6899470014698058</v>
      </c>
      <c r="V99" s="11">
        <f>BT99</f>
        <v>1.4005835835301301</v>
      </c>
      <c r="W99" s="8">
        <f>BG99</f>
        <v>3.902810414632161</v>
      </c>
      <c r="X99" s="11">
        <f>BZ99</f>
        <v>1.5769735484982188</v>
      </c>
      <c r="Y99" s="11">
        <f>BL99</f>
        <v>1.366569800937125</v>
      </c>
      <c r="Z99" s="11">
        <f>BY99</f>
        <v>2.474873734152916</v>
      </c>
      <c r="AA99" s="11">
        <f>BA99</f>
        <v>45</v>
      </c>
      <c r="AB99" s="11">
        <f>BB99</f>
        <v>1</v>
      </c>
      <c r="AD99" s="8">
        <f>AE99-AH99</f>
        <v>3.1875</v>
      </c>
      <c r="AE99" s="11">
        <f>E99</f>
        <v>3.5</v>
      </c>
      <c r="AF99" s="11">
        <f>AG99-AH99</f>
        <v>3.1875</v>
      </c>
      <c r="AG99" s="11">
        <f>D99</f>
        <v>3.5</v>
      </c>
      <c r="AH99" s="11">
        <f>F99</f>
        <v>0.3125</v>
      </c>
      <c r="AI99" s="8">
        <f>AG99*AH99</f>
        <v>1.09375</v>
      </c>
      <c r="AJ99" s="11">
        <f>AG99/2</f>
        <v>1.75</v>
      </c>
      <c r="AK99" s="11">
        <f>AD99*AH99</f>
        <v>0.99609375</v>
      </c>
      <c r="AL99" s="11">
        <f>AH99/2</f>
        <v>0.15625</v>
      </c>
      <c r="AM99" s="11">
        <f>(AI99*AJ99+AK99*AL99)/(AI99+AK99)</f>
        <v>0.9903621495327103</v>
      </c>
      <c r="AN99" s="11"/>
      <c r="AO99" s="11">
        <f>AG99-AM99</f>
        <v>2.5096378504672896</v>
      </c>
      <c r="AP99" s="8">
        <f>AE99*AH99</f>
        <v>1.09375</v>
      </c>
      <c r="AQ99" s="11">
        <f>AE99/2</f>
        <v>1.75</v>
      </c>
      <c r="AR99" s="11">
        <f>AF99*AH99</f>
        <v>0.99609375</v>
      </c>
      <c r="AS99" s="11">
        <f>AH99/2</f>
        <v>0.15625</v>
      </c>
      <c r="AT99" s="11">
        <f>(AP99*AQ99+AR99*AS99)/(AP99+AR99)</f>
        <v>0.9903621495327103</v>
      </c>
      <c r="AU99" s="11"/>
      <c r="AV99" s="11">
        <f>AE99-AT99</f>
        <v>2.5096378504672896</v>
      </c>
      <c r="AX99" s="11">
        <f>-(AD99*AE99*AF99*AG99*AH99)/(4*(AE99+AF99))</f>
        <v>-1.4539943231600467</v>
      </c>
      <c r="AY99" s="11" t="str">
        <f>IF(AE99=AG99,"N/A",(2*AX99)/(BE99-BD99))</f>
        <v>N/A</v>
      </c>
      <c r="AZ99" s="11">
        <f>IF(AE99=AG99,PI()/4,(1/2)*ATAN(AY99))</f>
        <v>0.7853981633974483</v>
      </c>
      <c r="BA99" s="11">
        <f>IF(AE99=AG99,45,(1/2)*ATAN(AY99)*(180/PI()))</f>
        <v>45</v>
      </c>
      <c r="BB99" s="11">
        <f>IF(AE99=AG99,1,TAN(BA99/(180/PI())))</f>
        <v>1</v>
      </c>
      <c r="BD99" s="11">
        <f>(1/3)*(AH99*(AG99-AM99)^3+AE99*AM99^3-AD99*(AM99-AH99)^3)</f>
        <v>2.448816091472114</v>
      </c>
      <c r="BE99" s="11">
        <f>(1/3)*(AH99*(AE99-AT99)^3+AG99*AT99^3-AF99*(AT99-AH99)^3)</f>
        <v>2.448816091472114</v>
      </c>
      <c r="BF99" s="11">
        <f>BD99*(SIN(AZ99))^2+BE99*(COS(AZ99))^2+AX99*SIN(2*AZ99)</f>
        <v>0.9948217683120675</v>
      </c>
      <c r="BG99" s="11">
        <f>BD99*COS(AZ99)^2+BE99*SIN(AZ99)^2-AX99*SIN(2*AZ99)</f>
        <v>3.902810414632161</v>
      </c>
      <c r="BH99" s="11"/>
      <c r="BI99" s="8">
        <f>SQRT(BD99/H99)</f>
        <v>1.0824832298170972</v>
      </c>
      <c r="BJ99" s="11">
        <f>SQRT(BE99/H99)</f>
        <v>1.0824832298170972</v>
      </c>
      <c r="BK99" s="11">
        <f>SQRT(BF99/H99)</f>
        <v>0.6899470014698058</v>
      </c>
      <c r="BL99" s="11">
        <f>SQRT(BG99/H99)</f>
        <v>1.366569800937125</v>
      </c>
      <c r="BM99" s="11"/>
      <c r="BN99" s="8">
        <f>BD99/(AG99-AM99)</f>
        <v>0.9757647267776701</v>
      </c>
      <c r="BO99" s="11">
        <f>BE99/(AE99-AT99)</f>
        <v>0.9757647267776701</v>
      </c>
      <c r="BP99" s="11"/>
      <c r="BQ99" s="8">
        <f>DF99</f>
        <v>1.2952610197435814</v>
      </c>
      <c r="BR99" s="11">
        <f>DG99</f>
        <v>1.4005835835301301</v>
      </c>
      <c r="BS99" s="11">
        <f>DH99</f>
        <v>1.2952610197435814</v>
      </c>
      <c r="BT99" s="11">
        <f>LARGE(BQ99:BS99,1)</f>
        <v>1.4005835835301301</v>
      </c>
      <c r="BU99" s="11">
        <f>BF99/BT99</f>
        <v>0.7102908958883041</v>
      </c>
      <c r="BV99" s="11"/>
      <c r="BW99" s="8">
        <f>DI99</f>
        <v>2.474873734152916</v>
      </c>
      <c r="BX99" s="11">
        <f>DJ99</f>
        <v>2.474873734152916</v>
      </c>
      <c r="BY99" s="11">
        <f>LARGE(BW99:BX99,1)</f>
        <v>2.474873734152916</v>
      </c>
      <c r="BZ99" s="11">
        <f>BG99/BY99</f>
        <v>1.5769735484982188</v>
      </c>
      <c r="CA99" s="11"/>
      <c r="CC99" s="11"/>
      <c r="CD99" s="11">
        <f>AZ99</f>
        <v>0.7853981633974483</v>
      </c>
      <c r="CE99" s="11">
        <f>CD99*(180/PI())</f>
        <v>45</v>
      </c>
      <c r="CF99" s="11">
        <f>(PI()/2)-CD99</f>
        <v>0.7853981633974483</v>
      </c>
      <c r="CG99" s="11">
        <f>CF99*(180/PI())</f>
        <v>45</v>
      </c>
      <c r="CH99" s="2" t="s">
        <v>13</v>
      </c>
      <c r="CI99" s="11">
        <f>CD99-(CK99+CN99)</f>
        <v>0.2638083672012079</v>
      </c>
      <c r="CJ99" s="11">
        <f>CI99*(180/PI())</f>
        <v>15.115106040866667</v>
      </c>
      <c r="CK99" s="11">
        <f>ACOS((DD99^2+DC99^2-AH99^2)/(2*DD99*DC99))</f>
        <v>0.11205454719494923</v>
      </c>
      <c r="CL99" s="11">
        <f>CK99*(180/PI())</f>
        <v>6.420252629520088</v>
      </c>
      <c r="CM99" s="2" t="s">
        <v>13</v>
      </c>
      <c r="CN99" s="11">
        <f>ACOS((AT99^2+DD99^2-(AG99-AM99)^2)/(2*AT99*DD99))-CF99</f>
        <v>0.4095352490012911</v>
      </c>
      <c r="CO99" s="11">
        <f>CN99*(180/PI())</f>
        <v>23.464641329613244</v>
      </c>
      <c r="CP99" s="11">
        <f>ATAN(AT99/AM99)</f>
        <v>0.7853981633974483</v>
      </c>
      <c r="CQ99" s="11">
        <f>CP99*(180/PI())</f>
        <v>45</v>
      </c>
      <c r="CR99" s="11">
        <f>ACOS((DB99^2+DA99^2-AH99^2)/(2*DB99*DA99))</f>
        <v>0.11205454719494923</v>
      </c>
      <c r="CS99" s="11">
        <f>CR99*(180/PI())</f>
        <v>6.420252629520088</v>
      </c>
      <c r="CT99" s="2" t="s">
        <v>13</v>
      </c>
      <c r="CU99" s="11">
        <f>ACOS((DA99^2+AM99^2-(AE99-AT99)^2)/(2*DA99*AM99))-CD99</f>
        <v>0.4095352490012911</v>
      </c>
      <c r="CV99" s="11">
        <f>CU99*(180/PI())</f>
        <v>23.464641329613244</v>
      </c>
      <c r="CW99" s="2" t="s">
        <v>13</v>
      </c>
      <c r="CX99" s="11">
        <f>((PI()/2)-CD99)-(CU99+CR99)</f>
        <v>0.2638083672012079</v>
      </c>
      <c r="CY99" s="11">
        <f>CX99*(180/PI())</f>
        <v>15.115106040866667</v>
      </c>
      <c r="DA99" s="11">
        <f>SQRT(AM99^2+(AE99-AT99)^2)</f>
        <v>2.6979806018066785</v>
      </c>
      <c r="DB99" s="11">
        <f>SQRT((AM99-AH99)^2+(AE99-AT99)^2)</f>
        <v>2.5995728945861827</v>
      </c>
      <c r="DC99" s="11">
        <f>SQRT((AG99-AM99)^2+(AT99-AH99)^2)</f>
        <v>2.5995728945861827</v>
      </c>
      <c r="DD99" s="11">
        <f>SQRT((AG99-AM99)^2+AT99^2)</f>
        <v>2.6979806018066785</v>
      </c>
      <c r="DE99" s="11">
        <f>SQRT(AM99^2+AT99^2)</f>
        <v>1.4005835835301301</v>
      </c>
      <c r="DF99" s="11">
        <f>DC99*SIN(CK99+CN99)</f>
        <v>1.2952610197435814</v>
      </c>
      <c r="DG99" s="11">
        <f>DE99*SIN(CP99+CD99)</f>
        <v>1.4005835835301301</v>
      </c>
      <c r="DH99" s="11">
        <f>DB99*SIN(CU99+CR99)</f>
        <v>1.2952610197435814</v>
      </c>
      <c r="DI99" s="11">
        <f>DD99*SIN(CF99+CI99+CK99)</f>
        <v>2.474873734152916</v>
      </c>
      <c r="DJ99" s="11">
        <f>DA99*SIN(CR99+CX99+CD99)</f>
        <v>2.474873734152916</v>
      </c>
      <c r="DK99" s="11"/>
      <c r="DL99" s="11"/>
      <c r="DM99" s="11"/>
      <c r="DN99" s="11"/>
      <c r="DO99" s="11"/>
      <c r="DP99" s="11"/>
      <c r="DQ99" s="11"/>
      <c r="DR99" s="11"/>
    </row>
    <row r="100" spans="1:122" ht="15">
      <c r="A100" s="1">
        <v>100</v>
      </c>
      <c r="B100" s="14" t="s">
        <v>116</v>
      </c>
      <c r="C100" s="15" t="s">
        <v>209</v>
      </c>
      <c r="D100" s="13">
        <v>3.5</v>
      </c>
      <c r="E100" s="13">
        <v>3.5</v>
      </c>
      <c r="F100" s="12">
        <v>0.25</v>
      </c>
      <c r="G100" s="8">
        <f>H100*490/144</f>
        <v>5.7421875</v>
      </c>
      <c r="H100" s="16">
        <f>AH100*(AD100+AG100)</f>
        <v>1.6875</v>
      </c>
      <c r="I100" s="8">
        <f>BD100</f>
        <v>2.0099464699074074</v>
      </c>
      <c r="J100" s="11">
        <f>BN100</f>
        <v>0.7936900137111518</v>
      </c>
      <c r="K100" s="11">
        <f>BI100</f>
        <v>1.0913658367269703</v>
      </c>
      <c r="L100" s="11">
        <f>AM100</f>
        <v>0.9675925925925926</v>
      </c>
      <c r="M100" s="11">
        <f>AO100</f>
        <v>2.5324074074074074</v>
      </c>
      <c r="N100" s="8">
        <f>BE100</f>
        <v>2.0099464699074074</v>
      </c>
      <c r="O100" s="11">
        <f>BO100</f>
        <v>0.7936900137111518</v>
      </c>
      <c r="P100" s="11">
        <f>BJ100</f>
        <v>1.0913658367269703</v>
      </c>
      <c r="Q100" s="11">
        <f>AT100</f>
        <v>0.9675925925925926</v>
      </c>
      <c r="R100" s="11">
        <f>AV100</f>
        <v>2.5324074074074074</v>
      </c>
      <c r="S100" s="8">
        <f>BF100</f>
        <v>0.8118851273148149</v>
      </c>
      <c r="T100" s="11">
        <f>BU100</f>
        <v>0.593317356358195</v>
      </c>
      <c r="U100" s="11">
        <f>BK100</f>
        <v>0.6936260609888106</v>
      </c>
      <c r="V100" s="11">
        <f>BT100</f>
        <v>1.3683825672961891</v>
      </c>
      <c r="W100" s="8">
        <f>BG100</f>
        <v>3.2080078125</v>
      </c>
      <c r="X100" s="11">
        <f>BZ100</f>
        <v>1.2962309018960987</v>
      </c>
      <c r="Y100" s="11">
        <f>BL100</f>
        <v>1.378782675647858</v>
      </c>
      <c r="Z100" s="11">
        <f>BY100</f>
        <v>2.474873734152916</v>
      </c>
      <c r="AA100" s="11">
        <f>BA100</f>
        <v>45</v>
      </c>
      <c r="AB100" s="11">
        <f>BB100</f>
        <v>1</v>
      </c>
      <c r="AD100" s="8">
        <f>AE100-AH100</f>
        <v>3.25</v>
      </c>
      <c r="AE100" s="11">
        <f>E100</f>
        <v>3.5</v>
      </c>
      <c r="AF100" s="11">
        <f>AG100-AH100</f>
        <v>3.25</v>
      </c>
      <c r="AG100" s="11">
        <f>D100</f>
        <v>3.5</v>
      </c>
      <c r="AH100" s="11">
        <f>F100</f>
        <v>0.25</v>
      </c>
      <c r="AI100" s="8">
        <f>AG100*AH100</f>
        <v>0.875</v>
      </c>
      <c r="AJ100" s="11">
        <f>AG100/2</f>
        <v>1.75</v>
      </c>
      <c r="AK100" s="11">
        <f>AD100*AH100</f>
        <v>0.8125</v>
      </c>
      <c r="AL100" s="11">
        <f>AH100/2</f>
        <v>0.125</v>
      </c>
      <c r="AM100" s="11">
        <f>(AI100*AJ100+AK100*AL100)/(AI100+AK100)</f>
        <v>0.9675925925925926</v>
      </c>
      <c r="AN100" s="11"/>
      <c r="AO100" s="11">
        <f>AG100-AM100</f>
        <v>2.5324074074074074</v>
      </c>
      <c r="AP100" s="8">
        <f>AE100*AH100</f>
        <v>0.875</v>
      </c>
      <c r="AQ100" s="11">
        <f>AE100/2</f>
        <v>1.75</v>
      </c>
      <c r="AR100" s="11">
        <f>AF100*AH100</f>
        <v>0.8125</v>
      </c>
      <c r="AS100" s="11">
        <f>AH100/2</f>
        <v>0.125</v>
      </c>
      <c r="AT100" s="11">
        <f>(AP100*AQ100+AR100*AS100)/(AP100+AR100)</f>
        <v>0.9675925925925926</v>
      </c>
      <c r="AU100" s="11"/>
      <c r="AV100" s="11">
        <f>AE100-AT100</f>
        <v>2.5324074074074074</v>
      </c>
      <c r="AX100" s="11">
        <f>-(AD100*AE100*AF100*AG100*AH100)/(4*(AE100+AF100))</f>
        <v>-1.1980613425925926</v>
      </c>
      <c r="AY100" s="11" t="str">
        <f>IF(AE100=AG100,"N/A",(2*AX100)/(BE100-BD100))</f>
        <v>N/A</v>
      </c>
      <c r="AZ100" s="11">
        <f>IF(AE100=AG100,PI()/4,(1/2)*ATAN(AY100))</f>
        <v>0.7853981633974483</v>
      </c>
      <c r="BA100" s="11">
        <f>IF(AE100=AG100,45,(1/2)*ATAN(AY100)*(180/PI()))</f>
        <v>45</v>
      </c>
      <c r="BB100" s="11">
        <f>IF(AE100=AG100,1,TAN(BA100/(180/PI())))</f>
        <v>1</v>
      </c>
      <c r="BD100" s="11">
        <f>(1/3)*(AH100*(AG100-AM100)^3+AE100*AM100^3-AD100*(AM100-AH100)^3)</f>
        <v>2.0099464699074074</v>
      </c>
      <c r="BE100" s="11">
        <f>(1/3)*(AH100*(AE100-AT100)^3+AG100*AT100^3-AF100*(AT100-AH100)^3)</f>
        <v>2.0099464699074074</v>
      </c>
      <c r="BF100" s="11">
        <f>BD100*(SIN(AZ100))^2+BE100*(COS(AZ100))^2+AX100*SIN(2*AZ100)</f>
        <v>0.8118851273148149</v>
      </c>
      <c r="BG100" s="11">
        <f>BD100*COS(AZ100)^2+BE100*SIN(AZ100)^2-AX100*SIN(2*AZ100)</f>
        <v>3.2080078125</v>
      </c>
      <c r="BH100" s="11"/>
      <c r="BI100" s="8">
        <f>SQRT(BD100/H100)</f>
        <v>1.0913658367269703</v>
      </c>
      <c r="BJ100" s="11">
        <f>SQRT(BE100/H100)</f>
        <v>1.0913658367269703</v>
      </c>
      <c r="BK100" s="11">
        <f>SQRT(BF100/H100)</f>
        <v>0.6936260609888106</v>
      </c>
      <c r="BL100" s="11">
        <f>SQRT(BG100/H100)</f>
        <v>1.378782675647858</v>
      </c>
      <c r="BM100" s="11"/>
      <c r="BN100" s="8">
        <f>BD100/(AG100-AM100)</f>
        <v>0.7936900137111518</v>
      </c>
      <c r="BO100" s="11">
        <f>BE100/(AE100-AT100)</f>
        <v>0.7936900137111518</v>
      </c>
      <c r="BP100" s="11"/>
      <c r="BQ100" s="8">
        <f>DF100</f>
        <v>1.2832678621533649</v>
      </c>
      <c r="BR100" s="11">
        <f>DG100</f>
        <v>1.3683825672961891</v>
      </c>
      <c r="BS100" s="11">
        <f>DH100</f>
        <v>1.2832678621533649</v>
      </c>
      <c r="BT100" s="11">
        <f>LARGE(BQ100:BS100,1)</f>
        <v>1.3683825672961891</v>
      </c>
      <c r="BU100" s="11">
        <f>BF100/BT100</f>
        <v>0.593317356358195</v>
      </c>
      <c r="BV100" s="11"/>
      <c r="BW100" s="8">
        <f>DI100</f>
        <v>2.474873734152916</v>
      </c>
      <c r="BX100" s="11">
        <f>DJ100</f>
        <v>2.474873734152916</v>
      </c>
      <c r="BY100" s="11">
        <f>LARGE(BW100:BX100,1)</f>
        <v>2.474873734152916</v>
      </c>
      <c r="BZ100" s="11">
        <f>BG100/BY100</f>
        <v>1.2962309018960987</v>
      </c>
      <c r="CA100" s="11"/>
      <c r="CC100" s="11"/>
      <c r="CD100" s="11">
        <f>AZ100</f>
        <v>0.7853981633974483</v>
      </c>
      <c r="CE100" s="11">
        <f>CD100*(180/PI())</f>
        <v>45</v>
      </c>
      <c r="CF100" s="11">
        <f>(PI()/2)-CD100</f>
        <v>0.7853981633974483</v>
      </c>
      <c r="CG100" s="11">
        <f>CF100*(180/PI())</f>
        <v>45</v>
      </c>
      <c r="CH100" s="2" t="s">
        <v>13</v>
      </c>
      <c r="CI100" s="11">
        <f>CD100-(CK100+CN100)</f>
        <v>0.2761252241620342</v>
      </c>
      <c r="CJ100" s="11">
        <f>CI100*(180/PI())</f>
        <v>15.820809961588344</v>
      </c>
      <c r="CK100" s="11">
        <f>ACOS((DD100^2+DC100^2-AH100^2)/(2*DD100*DC100))</f>
        <v>0.08884164904118474</v>
      </c>
      <c r="CL100" s="11">
        <f>CK100*(180/PI())</f>
        <v>5.090251535042363</v>
      </c>
      <c r="CM100" s="2" t="s">
        <v>13</v>
      </c>
      <c r="CN100" s="11">
        <f>ACOS((AT100^2+DD100^2-(AG100-AM100)^2)/(2*AT100*DD100))-CF100</f>
        <v>0.4204312901942293</v>
      </c>
      <c r="CO100" s="11">
        <f>CN100*(180/PI())</f>
        <v>24.08893850336929</v>
      </c>
      <c r="CP100" s="11">
        <f>ATAN(AT100/AM100)</f>
        <v>0.7853981633974483</v>
      </c>
      <c r="CQ100" s="11">
        <f>CP100*(180/PI())</f>
        <v>45</v>
      </c>
      <c r="CR100" s="11">
        <f>ACOS((DB100^2+DA100^2-AH100^2)/(2*DB100*DA100))</f>
        <v>0.08884164904118474</v>
      </c>
      <c r="CS100" s="11">
        <f>CR100*(180/PI())</f>
        <v>5.090251535042363</v>
      </c>
      <c r="CT100" s="2" t="s">
        <v>13</v>
      </c>
      <c r="CU100" s="11">
        <f>ACOS((DA100^2+AM100^2-(AE100-AT100)^2)/(2*DA100*AM100))-CD100</f>
        <v>0.4204312901942293</v>
      </c>
      <c r="CV100" s="11">
        <f>CU100*(180/PI())</f>
        <v>24.08893850336929</v>
      </c>
      <c r="CW100" s="2" t="s">
        <v>13</v>
      </c>
      <c r="CX100" s="11">
        <f>((PI()/2)-CD100)-(CU100+CR100)</f>
        <v>0.2761252241620342</v>
      </c>
      <c r="CY100" s="11">
        <f>CX100*(180/PI())</f>
        <v>15.820809961588344</v>
      </c>
      <c r="DA100" s="11">
        <f>SQRT(AM100^2+(AE100-AT100)^2)</f>
        <v>2.710963426963182</v>
      </c>
      <c r="DB100" s="11">
        <f>SQRT((AM100-AH100)^2+(AE100-AT100)^2)</f>
        <v>2.632114436348782</v>
      </c>
      <c r="DC100" s="11">
        <f>SQRT((AG100-AM100)^2+(AT100-AH100)^2)</f>
        <v>2.632114436348782</v>
      </c>
      <c r="DD100" s="11">
        <f>SQRT((AG100-AM100)^2+AT100^2)</f>
        <v>2.710963426963182</v>
      </c>
      <c r="DE100" s="11">
        <f>SQRT(AM100^2+AT100^2)</f>
        <v>1.3683825672961891</v>
      </c>
      <c r="DF100" s="11">
        <f>DC100*SIN(CK100+CN100)</f>
        <v>1.2832678621533649</v>
      </c>
      <c r="DG100" s="11">
        <f>DE100*SIN(CP100+CD100)</f>
        <v>1.3683825672961891</v>
      </c>
      <c r="DH100" s="11">
        <f>DB100*SIN(CU100+CR100)</f>
        <v>1.2832678621533649</v>
      </c>
      <c r="DI100" s="11">
        <f>DD100*SIN(CF100+CI100+CK100)</f>
        <v>2.474873734152916</v>
      </c>
      <c r="DJ100" s="11">
        <f>DA100*SIN(CR100+CX100+CD100)</f>
        <v>2.474873734152916</v>
      </c>
      <c r="DK100" s="11"/>
      <c r="DL100" s="11"/>
      <c r="DM100" s="11"/>
      <c r="DN100" s="11"/>
      <c r="DO100" s="11"/>
      <c r="DP100" s="11"/>
      <c r="DQ100" s="11"/>
      <c r="DR100" s="11"/>
    </row>
    <row r="101" spans="1:122" ht="15">
      <c r="A101" s="5">
        <v>101</v>
      </c>
      <c r="B101" s="14" t="s">
        <v>109</v>
      </c>
      <c r="C101" s="15" t="s">
        <v>210</v>
      </c>
      <c r="D101" s="12">
        <v>3.5</v>
      </c>
      <c r="E101" s="12">
        <v>3</v>
      </c>
      <c r="F101" s="12">
        <v>0.5</v>
      </c>
      <c r="G101" s="8">
        <f>H101*490/144</f>
        <v>10.208333333333334</v>
      </c>
      <c r="H101" s="16">
        <f>AH101*(AD101+AG101)</f>
        <v>3</v>
      </c>
      <c r="I101" s="8">
        <f>BD101</f>
        <v>3.453125</v>
      </c>
      <c r="J101" s="11">
        <f>BN101</f>
        <v>1.4539473684210527</v>
      </c>
      <c r="K101" s="11">
        <f>BI101</f>
        <v>1.0728660991319778</v>
      </c>
      <c r="L101" s="11">
        <f>AM101</f>
        <v>1.125</v>
      </c>
      <c r="M101" s="11">
        <f>AO101</f>
        <v>2.375</v>
      </c>
      <c r="N101" s="8">
        <f>BE101</f>
        <v>2.328125</v>
      </c>
      <c r="O101" s="11">
        <f>BO101</f>
        <v>1.0955882352941178</v>
      </c>
      <c r="P101" s="11">
        <f>BJ101</f>
        <v>0.8809322713277489</v>
      </c>
      <c r="Q101" s="11">
        <f>AT101</f>
        <v>0.875</v>
      </c>
      <c r="R101" s="11">
        <f>AV101</f>
        <v>2.125</v>
      </c>
      <c r="S101" s="8">
        <f>BF101</f>
        <v>1.15625</v>
      </c>
      <c r="T101" s="11">
        <f>BU101</f>
        <v>0.8465054119164285</v>
      </c>
      <c r="U101" s="11">
        <f>BK101</f>
        <v>0.6208193510729725</v>
      </c>
      <c r="V101" s="11">
        <f>BT101</f>
        <v>1.365909755239877</v>
      </c>
      <c r="W101" s="8">
        <f>BG101</f>
        <v>4.625</v>
      </c>
      <c r="X101" s="11">
        <f>BZ101</f>
        <v>1.894559731432007</v>
      </c>
      <c r="Y101" s="11">
        <f>BL101</f>
        <v>1.241638702145945</v>
      </c>
      <c r="Z101" s="11">
        <f>BY101</f>
        <v>2.441200413620205</v>
      </c>
      <c r="AA101" s="11">
        <f>BA101</f>
        <v>35.53767779197438</v>
      </c>
      <c r="AB101" s="11">
        <f>BB101</f>
        <v>0.7142857142857143</v>
      </c>
      <c r="AD101" s="8">
        <f>AE101-AH101</f>
        <v>2.5</v>
      </c>
      <c r="AE101" s="11">
        <f>E101</f>
        <v>3</v>
      </c>
      <c r="AF101" s="11">
        <f>AG101-AH101</f>
        <v>3</v>
      </c>
      <c r="AG101" s="11">
        <f>D101</f>
        <v>3.5</v>
      </c>
      <c r="AH101" s="11">
        <f>F101</f>
        <v>0.5</v>
      </c>
      <c r="AI101" s="8">
        <f>AG101*AH101</f>
        <v>1.75</v>
      </c>
      <c r="AJ101" s="11">
        <f>AG101/2</f>
        <v>1.75</v>
      </c>
      <c r="AK101" s="11">
        <f>AD101*AH101</f>
        <v>1.25</v>
      </c>
      <c r="AL101" s="11">
        <f>AH101/2</f>
        <v>0.25</v>
      </c>
      <c r="AM101" s="11">
        <f>(AI101*AJ101+AK101*AL101)/(AI101+AK101)</f>
        <v>1.125</v>
      </c>
      <c r="AN101" s="11"/>
      <c r="AO101" s="11">
        <f>AG101-AM101</f>
        <v>2.375</v>
      </c>
      <c r="AP101" s="8">
        <f>AE101*AH101</f>
        <v>1.5</v>
      </c>
      <c r="AQ101" s="11">
        <f>AE101/2</f>
        <v>1.5</v>
      </c>
      <c r="AR101" s="11">
        <f>AF101*AH101</f>
        <v>1.5</v>
      </c>
      <c r="AS101" s="11">
        <f>AH101/2</f>
        <v>0.25</v>
      </c>
      <c r="AT101" s="11">
        <f>(AP101*AQ101+AR101*AS101)/(AP101+AR101)</f>
        <v>0.875</v>
      </c>
      <c r="AU101" s="11"/>
      <c r="AV101" s="11">
        <f>AE101-AT101</f>
        <v>2.125</v>
      </c>
      <c r="AX101" s="11">
        <f>-(AD101*AE101*AF101*AG101*AH101)/(4*(AE101+AF101))</f>
        <v>-1.640625</v>
      </c>
      <c r="AY101" s="11">
        <f>IF(AE101=AG101,"N/A",(2*AX101)/(BE101-BD101))</f>
        <v>2.9166666666666665</v>
      </c>
      <c r="AZ101" s="11">
        <f>IF(AE101=AG101,PI()/4,(1/2)*ATAN(AY101))</f>
        <v>0.6202494859828215</v>
      </c>
      <c r="BA101" s="11">
        <f>IF(AE101=AG101,45,(1/2)*ATAN(AY101)*(180/PI()))</f>
        <v>35.53767779197438</v>
      </c>
      <c r="BB101" s="11">
        <f>IF(AE101=AG101,1,TAN(BA101/(180/PI())))</f>
        <v>0.7142857142857143</v>
      </c>
      <c r="BD101" s="11">
        <f>(1/3)*(AH101*(AG101-AM101)^3+AE101*AM101^3-AD101*(AM101-AH101)^3)</f>
        <v>3.453125</v>
      </c>
      <c r="BE101" s="11">
        <f>(1/3)*(AH101*(AE101-AT101)^3+AG101*AT101^3-AF101*(AT101-AH101)^3)</f>
        <v>2.328125</v>
      </c>
      <c r="BF101" s="11">
        <f>BD101*(SIN(AZ101))^2+BE101*(COS(AZ101))^2+AX101*SIN(2*AZ101)</f>
        <v>1.15625</v>
      </c>
      <c r="BG101" s="11">
        <f>BD101*COS(AZ101)^2+BE101*SIN(AZ101)^2-AX101*SIN(2*AZ101)</f>
        <v>4.625</v>
      </c>
      <c r="BH101" s="11"/>
      <c r="BI101" s="8">
        <f>SQRT(BD101/H101)</f>
        <v>1.0728660991319778</v>
      </c>
      <c r="BJ101" s="11">
        <f>SQRT(BE101/H101)</f>
        <v>0.8809322713277489</v>
      </c>
      <c r="BK101" s="11">
        <f>SQRT(BF101/H101)</f>
        <v>0.6208193510729725</v>
      </c>
      <c r="BL101" s="11">
        <f>SQRT(BG101/H101)</f>
        <v>1.241638702145945</v>
      </c>
      <c r="BM101" s="11"/>
      <c r="BN101" s="8">
        <f>BD101/(AG101-AM101)</f>
        <v>1.4539473684210527</v>
      </c>
      <c r="BO101" s="11">
        <f>BE101/(AE101-AT101)</f>
        <v>1.0955882352941178</v>
      </c>
      <c r="BP101" s="11"/>
      <c r="BQ101" s="8">
        <f>DF101</f>
        <v>1.0752906583803272</v>
      </c>
      <c r="BR101" s="11">
        <f>DG101</f>
        <v>1.3659097552398765</v>
      </c>
      <c r="BS101" s="11">
        <f>DH101</f>
        <v>1.365909755239877</v>
      </c>
      <c r="BT101" s="11">
        <f>LARGE(BQ101:BS101,1)</f>
        <v>1.365909755239877</v>
      </c>
      <c r="BU101" s="11">
        <f>BF101/BT101</f>
        <v>0.8465054119164285</v>
      </c>
      <c r="BV101" s="11"/>
      <c r="BW101" s="8">
        <f>DI101</f>
        <v>2.441200413620205</v>
      </c>
      <c r="BX101" s="11">
        <f>DJ101</f>
        <v>2.1505813167606567</v>
      </c>
      <c r="BY101" s="11">
        <f>LARGE(BW101:BX101,1)</f>
        <v>2.441200413620205</v>
      </c>
      <c r="BZ101" s="11">
        <f>BG101/BY101</f>
        <v>1.894559731432007</v>
      </c>
      <c r="CA101" s="11"/>
      <c r="CC101" s="11"/>
      <c r="CD101" s="11">
        <f>AZ101</f>
        <v>0.6202494859828215</v>
      </c>
      <c r="CE101" s="11">
        <f>CD101*(180/PI())</f>
        <v>35.53767779197438</v>
      </c>
      <c r="CF101" s="11">
        <f>(PI()/2)-CD101</f>
        <v>0.9505468408120751</v>
      </c>
      <c r="CG101" s="11">
        <f>CF101*(180/PI())</f>
        <v>54.46232220802562</v>
      </c>
      <c r="CH101" s="2" t="s">
        <v>13</v>
      </c>
      <c r="CI101" s="11">
        <f>CD101-(CK101+CN101)</f>
        <v>0.1566018769820159</v>
      </c>
      <c r="CJ101" s="11">
        <f>CI101*(180/PI())</f>
        <v>8.972626614896424</v>
      </c>
      <c r="CK101" s="11">
        <f>ACOS((DD101^2+DC101^2-AH101^2)/(2*DD101*DC101))</f>
        <v>0.19638851084489461</v>
      </c>
      <c r="CL101" s="11">
        <f>CK101*(180/PI())</f>
        <v>11.252232816271658</v>
      </c>
      <c r="CM101" s="2" t="s">
        <v>13</v>
      </c>
      <c r="CN101" s="11">
        <f>ACOS((AT101^2+DD101^2-(AG101-AM101)^2)/(2*AT101*DD101))-CF101</f>
        <v>0.267259098155911</v>
      </c>
      <c r="CO101" s="11">
        <f>CN101*(180/PI())</f>
        <v>15.312818360806302</v>
      </c>
      <c r="CP101" s="11">
        <f>ATAN(AT101/AM101)</f>
        <v>0.6610431688506869</v>
      </c>
      <c r="CQ101" s="11">
        <f>CP101*(180/PI())</f>
        <v>37.874983651098205</v>
      </c>
      <c r="CR101" s="11">
        <f>ACOS((DB101^2+DA101^2-AH101^2)/(2*DB101*DA101))</f>
        <v>0.20084779009395093</v>
      </c>
      <c r="CS101" s="11">
        <f>CR101*(180/PI())</f>
        <v>11.507730696912851</v>
      </c>
      <c r="CT101" s="2" t="s">
        <v>13</v>
      </c>
      <c r="CU101" s="11">
        <f>ACOS((DA101^2+AM101^2-(AE101-AT101)^2)/(2*DA101*AM101))-CD101</f>
        <v>0.46364760900080626</v>
      </c>
      <c r="CV101" s="11">
        <f>CU101*(180/PI())</f>
        <v>26.565051177077997</v>
      </c>
      <c r="CW101" s="2" t="s">
        <v>13</v>
      </c>
      <c r="CX101" s="11">
        <f>((PI()/2)-CD101)-(CU101+CR101)</f>
        <v>0.2860514417173179</v>
      </c>
      <c r="CY101" s="11">
        <f>CX101*(180/PI())</f>
        <v>16.389540334034763</v>
      </c>
      <c r="DA101" s="11">
        <f>SQRT(AM101^2+(AE101-AT101)^2)</f>
        <v>2.404423007708918</v>
      </c>
      <c r="DB101" s="11">
        <f>SQRT((AM101-AH101)^2+(AE101-AT101)^2)</f>
        <v>2.2150056433336687</v>
      </c>
      <c r="DC101" s="11">
        <f>SQRT((AG101-AM101)^2+(AT101-AH101)^2)</f>
        <v>2.404423007708918</v>
      </c>
      <c r="DD101" s="11">
        <f>SQRT((AG101-AM101)^2+AT101^2)</f>
        <v>2.5310570914145734</v>
      </c>
      <c r="DE101" s="11">
        <f>SQRT(AM101^2+AT101^2)</f>
        <v>1.4252192813739224</v>
      </c>
      <c r="DF101" s="11">
        <f>DC101*SIN(CK101+CN101)</f>
        <v>1.0752906583803272</v>
      </c>
      <c r="DG101" s="11">
        <f>DE101*SIN(CP101+CD101)</f>
        <v>1.3659097552398765</v>
      </c>
      <c r="DH101" s="11">
        <f>DB101*SIN(CU101+CR101)</f>
        <v>1.365909755239877</v>
      </c>
      <c r="DI101" s="11">
        <f>DD101*SIN(CF101+CI101+CK101)</f>
        <v>2.441200413620205</v>
      </c>
      <c r="DJ101" s="11">
        <f>DA101*SIN(CR101+CX101+CD101)</f>
        <v>2.1505813167606567</v>
      </c>
      <c r="DK101" s="11"/>
      <c r="DL101" s="11"/>
      <c r="DM101" s="11"/>
      <c r="DN101" s="11"/>
      <c r="DO101" s="11"/>
      <c r="DP101" s="11"/>
      <c r="DQ101" s="11"/>
      <c r="DR101" s="11"/>
    </row>
    <row r="102" spans="1:122" ht="15">
      <c r="A102" s="1">
        <v>102</v>
      </c>
      <c r="B102" s="14" t="s">
        <v>109</v>
      </c>
      <c r="C102" s="15" t="s">
        <v>211</v>
      </c>
      <c r="D102" s="12">
        <v>3.5</v>
      </c>
      <c r="E102" s="12">
        <v>3</v>
      </c>
      <c r="F102" s="12">
        <v>0.4375</v>
      </c>
      <c r="G102" s="8">
        <f>H102*490/144</f>
        <v>9.025336371527779</v>
      </c>
      <c r="H102" s="16">
        <f>AH102*(AD102+AG102)</f>
        <v>2.65234375</v>
      </c>
      <c r="I102" s="8">
        <f>BD102</f>
        <v>3.098608993582709</v>
      </c>
      <c r="J102" s="11">
        <f>BN102</f>
        <v>1.2925792657009445</v>
      </c>
      <c r="K102" s="11">
        <f>BI102</f>
        <v>1.0808576085186914</v>
      </c>
      <c r="L102" s="11">
        <f>AM102</f>
        <v>1.102770618556701</v>
      </c>
      <c r="M102" s="11">
        <f>AO102</f>
        <v>2.397229381443299</v>
      </c>
      <c r="N102" s="8">
        <f>BE102</f>
        <v>2.094153427176459</v>
      </c>
      <c r="O102" s="11">
        <f>BO102</f>
        <v>0.9752816561073862</v>
      </c>
      <c r="P102" s="11">
        <f>BJ102</f>
        <v>0.8885652890955892</v>
      </c>
      <c r="Q102" s="11">
        <f>AT102</f>
        <v>0.852770618556701</v>
      </c>
      <c r="R102" s="11">
        <f>AV102</f>
        <v>2.147229381443299</v>
      </c>
      <c r="S102" s="8">
        <f>BF102</f>
        <v>1.027232674025475</v>
      </c>
      <c r="T102" s="11">
        <f>BU102</f>
        <v>0.7572325282266404</v>
      </c>
      <c r="U102" s="11">
        <f>BK102</f>
        <v>0.6223282387502448</v>
      </c>
      <c r="V102" s="11">
        <f>BT102</f>
        <v>1.356561737292436</v>
      </c>
      <c r="W102" s="8">
        <f>BG102</f>
        <v>4.165529746733694</v>
      </c>
      <c r="X102" s="11">
        <f>BZ102</f>
        <v>1.7038404853823068</v>
      </c>
      <c r="Y102" s="11">
        <f>BL102</f>
        <v>1.253199507713074</v>
      </c>
      <c r="Z102" s="11">
        <f>BY102</f>
        <v>2.444788571741817</v>
      </c>
      <c r="AA102" s="11">
        <f>BA102</f>
        <v>35.66660566355882</v>
      </c>
      <c r="AB102" s="11">
        <f>BB102</f>
        <v>0.7176894760582885</v>
      </c>
      <c r="AD102" s="8">
        <f>AE102-AH102</f>
        <v>2.5625</v>
      </c>
      <c r="AE102" s="11">
        <f>E102</f>
        <v>3</v>
      </c>
      <c r="AF102" s="11">
        <f>AG102-AH102</f>
        <v>3.0625</v>
      </c>
      <c r="AG102" s="11">
        <f>D102</f>
        <v>3.5</v>
      </c>
      <c r="AH102" s="11">
        <f>F102</f>
        <v>0.4375</v>
      </c>
      <c r="AI102" s="8">
        <f>AG102*AH102</f>
        <v>1.53125</v>
      </c>
      <c r="AJ102" s="11">
        <f>AG102/2</f>
        <v>1.75</v>
      </c>
      <c r="AK102" s="11">
        <f>AD102*AH102</f>
        <v>1.12109375</v>
      </c>
      <c r="AL102" s="11">
        <f>AH102/2</f>
        <v>0.21875</v>
      </c>
      <c r="AM102" s="11">
        <f>(AI102*AJ102+AK102*AL102)/(AI102+AK102)</f>
        <v>1.102770618556701</v>
      </c>
      <c r="AN102" s="11"/>
      <c r="AO102" s="11">
        <f>AG102-AM102</f>
        <v>2.397229381443299</v>
      </c>
      <c r="AP102" s="8">
        <f>AE102*AH102</f>
        <v>1.3125</v>
      </c>
      <c r="AQ102" s="11">
        <f>AE102/2</f>
        <v>1.5</v>
      </c>
      <c r="AR102" s="11">
        <f>AF102*AH102</f>
        <v>1.33984375</v>
      </c>
      <c r="AS102" s="11">
        <f>AH102/2</f>
        <v>0.21875</v>
      </c>
      <c r="AT102" s="11">
        <f>(AP102*AQ102+AR102*AS102)/(AP102+AR102)</f>
        <v>0.852770618556701</v>
      </c>
      <c r="AU102" s="11"/>
      <c r="AV102" s="11">
        <f>AE102-AT102</f>
        <v>2.147229381443299</v>
      </c>
      <c r="AX102" s="11">
        <f>-(AD102*AE102*AF102*AG102*AH102)/(4*(AE102+AF102))</f>
        <v>-1.4866049855025774</v>
      </c>
      <c r="AY102" s="11">
        <f>IF(AE102=AG102,"N/A",(2*AX102)/(BE102-BD102))</f>
        <v>2.9600213990975544</v>
      </c>
      <c r="AZ102" s="11">
        <f>IF(AE102=AG102,PI()/4,(1/2)*ATAN(AY102))</f>
        <v>0.6224997018395583</v>
      </c>
      <c r="BA102" s="11">
        <f>IF(AE102=AG102,45,(1/2)*ATAN(AY102)*(180/PI()))</f>
        <v>35.66660566355882</v>
      </c>
      <c r="BB102" s="11">
        <f>IF(AE102=AG102,1,TAN(BA102/(180/PI())))</f>
        <v>0.7176894760582885</v>
      </c>
      <c r="BD102" s="11">
        <f>(1/3)*(AH102*(AG102-AM102)^3+AE102*AM102^3-AD102*(AM102-AH102)^3)</f>
        <v>3.098608993582709</v>
      </c>
      <c r="BE102" s="11">
        <f>(1/3)*(AH102*(AE102-AT102)^3+AG102*AT102^3-AF102*(AT102-AH102)^3)</f>
        <v>2.094153427176459</v>
      </c>
      <c r="BF102" s="11">
        <f>BD102*(SIN(AZ102))^2+BE102*(COS(AZ102))^2+AX102*SIN(2*AZ102)</f>
        <v>1.027232674025475</v>
      </c>
      <c r="BG102" s="11">
        <f>BD102*COS(AZ102)^2+BE102*SIN(AZ102)^2-AX102*SIN(2*AZ102)</f>
        <v>4.165529746733694</v>
      </c>
      <c r="BH102" s="11"/>
      <c r="BI102" s="8">
        <f>SQRT(BD102/H102)</f>
        <v>1.0808576085186914</v>
      </c>
      <c r="BJ102" s="11">
        <f>SQRT(BE102/H102)</f>
        <v>0.8885652890955892</v>
      </c>
      <c r="BK102" s="11">
        <f>SQRT(BF102/H102)</f>
        <v>0.6223282387502448</v>
      </c>
      <c r="BL102" s="11">
        <f>SQRT(BG102/H102)</f>
        <v>1.253199507713074</v>
      </c>
      <c r="BM102" s="11"/>
      <c r="BN102" s="8">
        <f>BD102/(AG102-AM102)</f>
        <v>1.2925792657009445</v>
      </c>
      <c r="BO102" s="11">
        <f>BE102/(AE102-AT102)</f>
        <v>0.9752816561073862</v>
      </c>
      <c r="BP102" s="11"/>
      <c r="BQ102" s="8">
        <f>DF102</f>
        <v>1.0603716436784252</v>
      </c>
      <c r="BR102" s="11">
        <f>DG102</f>
        <v>1.33580092597673</v>
      </c>
      <c r="BS102" s="11">
        <f>DH102</f>
        <v>1.356561737292436</v>
      </c>
      <c r="BT102" s="11">
        <f>LARGE(BQ102:BS102,1)</f>
        <v>1.356561737292436</v>
      </c>
      <c r="BU102" s="11">
        <f>BF102/BT102</f>
        <v>0.7572325282266404</v>
      </c>
      <c r="BV102" s="11"/>
      <c r="BW102" s="8">
        <f>DI102</f>
        <v>2.444788571741817</v>
      </c>
      <c r="BX102" s="11">
        <f>DJ102</f>
        <v>2.147897070673612</v>
      </c>
      <c r="BY102" s="11">
        <f>LARGE(BW102:BX102,1)</f>
        <v>2.444788571741817</v>
      </c>
      <c r="BZ102" s="11">
        <f>BG102/BY102</f>
        <v>1.7038404853823068</v>
      </c>
      <c r="CA102" s="11"/>
      <c r="CC102" s="11"/>
      <c r="CD102" s="11">
        <f>AZ102</f>
        <v>0.6224997018395583</v>
      </c>
      <c r="CE102" s="11">
        <f>CD102*(180/PI())</f>
        <v>35.66660566355882</v>
      </c>
      <c r="CF102" s="11">
        <f>(PI()/2)-CD102</f>
        <v>0.9482966249553383</v>
      </c>
      <c r="CG102" s="11">
        <f>CF102*(180/PI())</f>
        <v>54.33339433644118</v>
      </c>
      <c r="CH102" s="2" t="s">
        <v>13</v>
      </c>
      <c r="CI102" s="11">
        <f>CD102-(CK102+CN102)</f>
        <v>0.17152716933593548</v>
      </c>
      <c r="CJ102" s="11">
        <f>CI102*(180/PI())</f>
        <v>9.827782874774895</v>
      </c>
      <c r="CK102" s="11">
        <f>ACOS((DD102^2+DC102^2-AH102^2)/(2*DD102*DC102))</f>
        <v>0.17024473824922515</v>
      </c>
      <c r="CL102" s="11">
        <f>CK102*(180/PI())</f>
        <v>9.754304985990016</v>
      </c>
      <c r="CM102" s="2" t="s">
        <v>13</v>
      </c>
      <c r="CN102" s="11">
        <f>ACOS((AT102^2+DD102^2-(AG102-AM102)^2)/(2*AT102*DD102))-CF102</f>
        <v>0.28072779425439764</v>
      </c>
      <c r="CO102" s="11">
        <f>CN102*(180/PI())</f>
        <v>16.084517802793908</v>
      </c>
      <c r="CP102" s="11">
        <f>ATAN(AT102/AM102)</f>
        <v>0.6582460300454234</v>
      </c>
      <c r="CQ102" s="11">
        <f>CP102*(180/PI())</f>
        <v>37.71471940284434</v>
      </c>
      <c r="CR102" s="11">
        <f>ACOS((DB102^2+DA102^2-AH102^2)/(2*DB102*DA102))</f>
        <v>0.1740029768976621</v>
      </c>
      <c r="CS102" s="11">
        <f>CR102*(180/PI())</f>
        <v>9.969636198948404</v>
      </c>
      <c r="CT102" s="2" t="s">
        <v>13</v>
      </c>
      <c r="CU102" s="11">
        <f>ACOS((DA102^2+AM102^2-(AE102-AT102)^2)/(2*DA102*AM102))-CD102</f>
        <v>0.4738454012017316</v>
      </c>
      <c r="CV102" s="11">
        <f>CU102*(180/PI())</f>
        <v>27.149341630542445</v>
      </c>
      <c r="CW102" s="2" t="s">
        <v>13</v>
      </c>
      <c r="CX102" s="11">
        <f>((PI()/2)-CD102)-(CU102+CR102)</f>
        <v>0.3004482468559446</v>
      </c>
      <c r="CY102" s="11">
        <f>CX102*(180/PI())</f>
        <v>17.214416506950332</v>
      </c>
      <c r="DA102" s="11">
        <f>SQRT(AM102^2+(AE102-AT102)^2)</f>
        <v>2.4138552263309623</v>
      </c>
      <c r="DB102" s="11">
        <f>SQRT((AM102-AH102)^2+(AE102-AT102)^2)</f>
        <v>2.24792771512969</v>
      </c>
      <c r="DC102" s="11">
        <f>SQRT((AG102-AM102)^2+(AT102-AH102)^2)</f>
        <v>2.432932056982169</v>
      </c>
      <c r="DD102" s="11">
        <f>SQRT((AG102-AM102)^2+AT102^2)</f>
        <v>2.5443911717989827</v>
      </c>
      <c r="DE102" s="11">
        <f>SQRT(AM102^2+AT102^2)</f>
        <v>1.3940304031926662</v>
      </c>
      <c r="DF102" s="11">
        <f>DC102*SIN(CK102+CN102)</f>
        <v>1.0603716436784252</v>
      </c>
      <c r="DG102" s="11">
        <f>DE102*SIN(CP102+CD102)</f>
        <v>1.33580092597673</v>
      </c>
      <c r="DH102" s="11">
        <f>DB102*SIN(CU102+CR102)</f>
        <v>1.356561737292436</v>
      </c>
      <c r="DI102" s="11">
        <f>DD102*SIN(CF102+CI102+CK102)</f>
        <v>2.444788571741817</v>
      </c>
      <c r="DJ102" s="11">
        <f>DA102*SIN(CR102+CX102+CD102)</f>
        <v>2.147897070673612</v>
      </c>
      <c r="DK102" s="11"/>
      <c r="DL102" s="11"/>
      <c r="DM102" s="11"/>
      <c r="DN102" s="11"/>
      <c r="DO102" s="11"/>
      <c r="DP102" s="11"/>
      <c r="DQ102" s="11"/>
      <c r="DR102" s="11"/>
    </row>
    <row r="103" spans="1:122" ht="15">
      <c r="A103" s="5">
        <v>103</v>
      </c>
      <c r="B103" s="14" t="s">
        <v>109</v>
      </c>
      <c r="C103" s="15" t="s">
        <v>212</v>
      </c>
      <c r="D103" s="12">
        <v>3.5</v>
      </c>
      <c r="E103" s="12">
        <v>3</v>
      </c>
      <c r="F103" s="12">
        <v>0.375</v>
      </c>
      <c r="G103" s="8">
        <f>H103*490/144</f>
        <v>7.815755208333333</v>
      </c>
      <c r="H103" s="16">
        <f>AH103*(AD103+AG103)</f>
        <v>2.296875</v>
      </c>
      <c r="I103" s="8">
        <f>BD103</f>
        <v>2.7246704101562504</v>
      </c>
      <c r="J103" s="11">
        <f>BN103</f>
        <v>1.1260630477398526</v>
      </c>
      <c r="K103" s="11">
        <f>BI103</f>
        <v>1.0891515334998938</v>
      </c>
      <c r="L103" s="11">
        <f>AM103</f>
        <v>1.0803571428571428</v>
      </c>
      <c r="M103" s="11">
        <f>AO103</f>
        <v>2.419642857142857</v>
      </c>
      <c r="N103" s="8">
        <f>BE103</f>
        <v>1.84625244140625</v>
      </c>
      <c r="O103" s="11">
        <f>BO103</f>
        <v>0.8509476273148148</v>
      </c>
      <c r="P103" s="11">
        <f>BJ103</f>
        <v>0.8965548431271195</v>
      </c>
      <c r="Q103" s="11">
        <f>AT103</f>
        <v>0.8303571428571429</v>
      </c>
      <c r="R103" s="11">
        <f>AV103</f>
        <v>2.169642857142857</v>
      </c>
      <c r="S103" s="8">
        <f>BF103</f>
        <v>0.8958658106449218</v>
      </c>
      <c r="T103" s="11">
        <f>BU103</f>
        <v>0.6648242215853404</v>
      </c>
      <c r="U103" s="11">
        <f>BK103</f>
        <v>0.6245292751495941</v>
      </c>
      <c r="V103" s="11">
        <f>BT103</f>
        <v>1.3475228211581092</v>
      </c>
      <c r="W103" s="8">
        <f>BG103</f>
        <v>3.6750570409175776</v>
      </c>
      <c r="X103" s="11">
        <f>BZ103</f>
        <v>1.5010201161429664</v>
      </c>
      <c r="Y103" s="11">
        <f>BL103</f>
        <v>1.2649208805854169</v>
      </c>
      <c r="Z103" s="11">
        <f>BY103</f>
        <v>2.4483729441021977</v>
      </c>
      <c r="AA103" s="11">
        <f>BA103</f>
        <v>35.78730050206051</v>
      </c>
      <c r="AB103" s="11">
        <f>BB103</f>
        <v>0.7208858591848887</v>
      </c>
      <c r="AD103" s="8">
        <f>AE103-AH103</f>
        <v>2.625</v>
      </c>
      <c r="AE103" s="11">
        <f>E103</f>
        <v>3</v>
      </c>
      <c r="AF103" s="11">
        <f>AG103-AH103</f>
        <v>3.125</v>
      </c>
      <c r="AG103" s="11">
        <f>D103</f>
        <v>3.5</v>
      </c>
      <c r="AH103" s="11">
        <f>F103</f>
        <v>0.375</v>
      </c>
      <c r="AI103" s="8">
        <f>AG103*AH103</f>
        <v>1.3125</v>
      </c>
      <c r="AJ103" s="11">
        <f>AG103/2</f>
        <v>1.75</v>
      </c>
      <c r="AK103" s="11">
        <f>AD103*AH103</f>
        <v>0.984375</v>
      </c>
      <c r="AL103" s="11">
        <f>AH103/2</f>
        <v>0.1875</v>
      </c>
      <c r="AM103" s="11">
        <f>(AI103*AJ103+AK103*AL103)/(AI103+AK103)</f>
        <v>1.0803571428571428</v>
      </c>
      <c r="AN103" s="11"/>
      <c r="AO103" s="11">
        <f>AG103-AM103</f>
        <v>2.419642857142857</v>
      </c>
      <c r="AP103" s="8">
        <f>AE103*AH103</f>
        <v>1.125</v>
      </c>
      <c r="AQ103" s="11">
        <f>AE103/2</f>
        <v>1.5</v>
      </c>
      <c r="AR103" s="11">
        <f>AF103*AH103</f>
        <v>1.171875</v>
      </c>
      <c r="AS103" s="11">
        <f>AH103/2</f>
        <v>0.1875</v>
      </c>
      <c r="AT103" s="11">
        <f>(AP103*AQ103+AR103*AS103)/(AP103+AR103)</f>
        <v>0.8303571428571429</v>
      </c>
      <c r="AU103" s="11"/>
      <c r="AV103" s="11">
        <f>AE103-AT103</f>
        <v>2.169642857142857</v>
      </c>
      <c r="AX103" s="11">
        <f>-(AD103*AE103*AF103*AG103*AH103)/(4*(AE103+AF103))</f>
        <v>-1.318359375</v>
      </c>
      <c r="AY103" s="11">
        <f>IF(AE103=AG103,"N/A",(2*AX103)/(BE103-BD103))</f>
        <v>3.0016675931072805</v>
      </c>
      <c r="AZ103" s="11">
        <f>IF(AE103=AG103,PI()/4,(1/2)*ATAN(AY103))</f>
        <v>0.6246062241615756</v>
      </c>
      <c r="BA103" s="11">
        <f>IF(AE103=AG103,45,(1/2)*ATAN(AY103)*(180/PI()))</f>
        <v>35.78730050206051</v>
      </c>
      <c r="BB103" s="11">
        <f>IF(AE103=AG103,1,TAN(BA103/(180/PI())))</f>
        <v>0.7208858591848887</v>
      </c>
      <c r="BD103" s="11">
        <f>(1/3)*(AH103*(AG103-AM103)^3+AE103*AM103^3-AD103*(AM103-AH103)^3)</f>
        <v>2.7246704101562504</v>
      </c>
      <c r="BE103" s="11">
        <f>(1/3)*(AH103*(AE103-AT103)^3+AG103*AT103^3-AF103*(AT103-AH103)^3)</f>
        <v>1.84625244140625</v>
      </c>
      <c r="BF103" s="11">
        <f>BD103*(SIN(AZ103))^2+BE103*(COS(AZ103))^2+AX103*SIN(2*AZ103)</f>
        <v>0.8958658106449218</v>
      </c>
      <c r="BG103" s="11">
        <f>BD103*COS(AZ103)^2+BE103*SIN(AZ103)^2-AX103*SIN(2*AZ103)</f>
        <v>3.6750570409175776</v>
      </c>
      <c r="BH103" s="11"/>
      <c r="BI103" s="8">
        <f>SQRT(BD103/H103)</f>
        <v>1.0891515334998938</v>
      </c>
      <c r="BJ103" s="11">
        <f>SQRT(BE103/H103)</f>
        <v>0.8965548431271195</v>
      </c>
      <c r="BK103" s="11">
        <f>SQRT(BF103/H103)</f>
        <v>0.6245292751495941</v>
      </c>
      <c r="BL103" s="11">
        <f>SQRT(BG103/H103)</f>
        <v>1.2649208805854169</v>
      </c>
      <c r="BM103" s="11"/>
      <c r="BN103" s="8">
        <f>BD103/(AG103-AM103)</f>
        <v>1.1260630477398526</v>
      </c>
      <c r="BO103" s="11">
        <f>BE103/(AE103-AT103)</f>
        <v>0.8509476273148148</v>
      </c>
      <c r="BP103" s="11"/>
      <c r="BQ103" s="8">
        <f>DF103</f>
        <v>1.0455709108968492</v>
      </c>
      <c r="BR103" s="11">
        <f>DG103</f>
        <v>1.3053492489401166</v>
      </c>
      <c r="BS103" s="11">
        <f>DH103</f>
        <v>1.3475228211581092</v>
      </c>
      <c r="BT103" s="11">
        <f>LARGE(BQ103:BS103,1)</f>
        <v>1.3475228211581092</v>
      </c>
      <c r="BU103" s="11">
        <f>BF103/BT103</f>
        <v>0.6648242215853404</v>
      </c>
      <c r="BV103" s="11"/>
      <c r="BW103" s="8">
        <f>DI103</f>
        <v>2.4483729441021977</v>
      </c>
      <c r="BX103" s="11">
        <f>DJ103</f>
        <v>2.1451378138913544</v>
      </c>
      <c r="BY103" s="11">
        <f>LARGE(BW103:BX103,1)</f>
        <v>2.4483729441021977</v>
      </c>
      <c r="BZ103" s="11">
        <f>BG103/BY103</f>
        <v>1.5010201161429664</v>
      </c>
      <c r="CA103" s="11"/>
      <c r="CC103" s="11"/>
      <c r="CD103" s="11">
        <f>AZ103</f>
        <v>0.6246062241615756</v>
      </c>
      <c r="CE103" s="11">
        <f>CD103*(180/PI())</f>
        <v>35.78730050206051</v>
      </c>
      <c r="CF103" s="11">
        <f>(PI()/2)-CD103</f>
        <v>0.9461901026333209</v>
      </c>
      <c r="CG103" s="11">
        <f>CF103*(180/PI())</f>
        <v>54.21269949793949</v>
      </c>
      <c r="CH103" s="2" t="s">
        <v>13</v>
      </c>
      <c r="CI103" s="11">
        <f>CD103-(CK103+CN103)</f>
        <v>0.18601625018579826</v>
      </c>
      <c r="CJ103" s="11">
        <f>CI103*(180/PI())</f>
        <v>10.657946056495856</v>
      </c>
      <c r="CK103" s="11">
        <f>ACOS((DD103^2+DC103^2-AH103^2)/(2*DD103*DC103))</f>
        <v>0.14456409680645121</v>
      </c>
      <c r="CL103" s="11">
        <f>CK103*(180/PI())</f>
        <v>8.282912616130318</v>
      </c>
      <c r="CM103" s="2" t="s">
        <v>13</v>
      </c>
      <c r="CN103" s="11">
        <f>ACOS((AT103^2+DD103^2-(AG103-AM103)^2)/(2*AT103*DD103))-CF103</f>
        <v>0.29402587716932616</v>
      </c>
      <c r="CO103" s="11">
        <f>CN103*(180/PI())</f>
        <v>16.846441829434337</v>
      </c>
      <c r="CP103" s="11">
        <f>ATAN(AT103/AM103)</f>
        <v>0.6552961056874833</v>
      </c>
      <c r="CQ103" s="11">
        <f>CP103*(180/PI())</f>
        <v>37.54570118725154</v>
      </c>
      <c r="CR103" s="11">
        <f>ACOS((DB103^2+DA103^2-AH103^2)/(2*DB103*DA103))</f>
        <v>0.1476752157261383</v>
      </c>
      <c r="CS103" s="11">
        <f>CR103*(180/PI())</f>
        <v>8.461166599791687</v>
      </c>
      <c r="CT103" s="2" t="s">
        <v>13</v>
      </c>
      <c r="CU103" s="11">
        <f>ACOS((DA103^2+AM103^2-(AE103-AT103)^2)/(2*DA103*AM103))-CD103</f>
        <v>0.4841899386000733</v>
      </c>
      <c r="CV103" s="11">
        <f>CU103*(180/PI())</f>
        <v>27.742039964482668</v>
      </c>
      <c r="CW103" s="2" t="s">
        <v>13</v>
      </c>
      <c r="CX103" s="11">
        <f>((PI()/2)-CD103)-(CU103+CR103)</f>
        <v>0.31432494830710933</v>
      </c>
      <c r="CY103" s="11">
        <f>CX103*(180/PI())</f>
        <v>18.009492933665136</v>
      </c>
      <c r="DA103" s="11">
        <f>SQRT(AM103^2+(AE103-AT103)^2)</f>
        <v>2.4237412575754593</v>
      </c>
      <c r="DB103" s="11">
        <f>SQRT((AM103-AH103)^2+(AE103-AT103)^2)</f>
        <v>2.2814203528790156</v>
      </c>
      <c r="DC103" s="11">
        <f>SQRT((AG103-AM103)^2+(AT103-AH103)^2)</f>
        <v>2.4621173172035222</v>
      </c>
      <c r="DD103" s="11">
        <f>SQRT((AG103-AM103)^2+AT103^2)</f>
        <v>2.5581564730907935</v>
      </c>
      <c r="DE103" s="11">
        <f>SQRT(AM103^2+AT103^2)</f>
        <v>1.3625947823239037</v>
      </c>
      <c r="DF103" s="11">
        <f>DC103*SIN(CK103+CN103)</f>
        <v>1.0455709108968492</v>
      </c>
      <c r="DG103" s="11">
        <f>DE103*SIN(CP103+CD103)</f>
        <v>1.3053492489401166</v>
      </c>
      <c r="DH103" s="11">
        <f>DB103*SIN(CU103+CR103)</f>
        <v>1.3475228211581092</v>
      </c>
      <c r="DI103" s="11">
        <f>DD103*SIN(CF103+CI103+CK103)</f>
        <v>2.4483729441021977</v>
      </c>
      <c r="DJ103" s="11">
        <f>DA103*SIN(CR103+CX103+CD103)</f>
        <v>2.1451378138913544</v>
      </c>
      <c r="DK103" s="11"/>
      <c r="DL103" s="11"/>
      <c r="DM103" s="11"/>
      <c r="DN103" s="11"/>
      <c r="DO103" s="11"/>
      <c r="DP103" s="11"/>
      <c r="DQ103" s="11"/>
      <c r="DR103" s="11"/>
    </row>
    <row r="104" spans="1:122" ht="15">
      <c r="A104" s="1">
        <v>104</v>
      </c>
      <c r="B104" s="14" t="s">
        <v>109</v>
      </c>
      <c r="C104" s="15" t="s">
        <v>213</v>
      </c>
      <c r="D104" s="12">
        <v>3.5</v>
      </c>
      <c r="E104" s="12">
        <v>3</v>
      </c>
      <c r="F104" s="12">
        <v>0.3125</v>
      </c>
      <c r="G104" s="8">
        <f>H104*490/144</f>
        <v>6.57958984375</v>
      </c>
      <c r="H104" s="16">
        <f>AH104*(AD104+AG104)</f>
        <v>1.93359375</v>
      </c>
      <c r="I104" s="8">
        <f>BD104</f>
        <v>2.3300500349564985</v>
      </c>
      <c r="J104" s="11">
        <f>BN104</f>
        <v>0.9540646905444212</v>
      </c>
      <c r="K104" s="11">
        <f>BI104</f>
        <v>1.0977413072643627</v>
      </c>
      <c r="L104" s="11">
        <f>AM104</f>
        <v>1.0577651515151516</v>
      </c>
      <c r="M104" s="11">
        <f>AO104</f>
        <v>2.4422348484848486</v>
      </c>
      <c r="N104" s="8">
        <f>BE104</f>
        <v>1.5832848982377485</v>
      </c>
      <c r="O104" s="11">
        <f>BO104</f>
        <v>0.7222241263667656</v>
      </c>
      <c r="P104" s="11">
        <f>BJ104</f>
        <v>0.9048923524893244</v>
      </c>
      <c r="Q104" s="11">
        <f>AT104</f>
        <v>0.8077651515151515</v>
      </c>
      <c r="R104" s="11">
        <f>AV104</f>
        <v>2.1922348484848486</v>
      </c>
      <c r="S104" s="8">
        <f>BF104</f>
        <v>0.7611658850809022</v>
      </c>
      <c r="T104" s="11">
        <f>BU104</f>
        <v>0.5685490260669942</v>
      </c>
      <c r="U104" s="11">
        <f>BK104</f>
        <v>0.6274180965192351</v>
      </c>
      <c r="V104" s="11">
        <f>BT104</f>
        <v>1.338786718792499</v>
      </c>
      <c r="W104" s="8">
        <f>BG104</f>
        <v>3.152169048113345</v>
      </c>
      <c r="X104" s="11">
        <f>BZ104</f>
        <v>1.2855721113634107</v>
      </c>
      <c r="Y104" s="11">
        <f>BL104</f>
        <v>1.2767978224559735</v>
      </c>
      <c r="Z104" s="11">
        <f>BY104</f>
        <v>2.4519581750807578</v>
      </c>
      <c r="AA104" s="11">
        <f>BA104</f>
        <v>35.90036123892172</v>
      </c>
      <c r="AB104" s="11">
        <f>BB104</f>
        <v>0.7238888852217094</v>
      </c>
      <c r="AD104" s="8">
        <f>AE104-AH104</f>
        <v>2.6875</v>
      </c>
      <c r="AE104" s="11">
        <f>E104</f>
        <v>3</v>
      </c>
      <c r="AF104" s="11">
        <f>AG104-AH104</f>
        <v>3.1875</v>
      </c>
      <c r="AG104" s="11">
        <f>D104</f>
        <v>3.5</v>
      </c>
      <c r="AH104" s="11">
        <f>F104</f>
        <v>0.3125</v>
      </c>
      <c r="AI104" s="8">
        <f>AG104*AH104</f>
        <v>1.09375</v>
      </c>
      <c r="AJ104" s="11">
        <f>AG104/2</f>
        <v>1.75</v>
      </c>
      <c r="AK104" s="11">
        <f>AD104*AH104</f>
        <v>0.83984375</v>
      </c>
      <c r="AL104" s="11">
        <f>AH104/2</f>
        <v>0.15625</v>
      </c>
      <c r="AM104" s="11">
        <f>(AI104*AJ104+AK104*AL104)/(AI104+AK104)</f>
        <v>1.0577651515151516</v>
      </c>
      <c r="AN104" s="11"/>
      <c r="AO104" s="11">
        <f>AG104-AM104</f>
        <v>2.4422348484848486</v>
      </c>
      <c r="AP104" s="8">
        <f>AE104*AH104</f>
        <v>0.9375</v>
      </c>
      <c r="AQ104" s="11">
        <f>AE104/2</f>
        <v>1.5</v>
      </c>
      <c r="AR104" s="11">
        <f>AF104*AH104</f>
        <v>0.99609375</v>
      </c>
      <c r="AS104" s="11">
        <f>AH104/2</f>
        <v>0.15625</v>
      </c>
      <c r="AT104" s="11">
        <f>(AP104*AQ104+AR104*AS104)/(AP104+AR104)</f>
        <v>0.8077651515151515</v>
      </c>
      <c r="AU104" s="11"/>
      <c r="AV104" s="11">
        <f>AE104-AT104</f>
        <v>2.1922348484848486</v>
      </c>
      <c r="AX104" s="11">
        <f>-(AD104*AE104*AF104*AG104*AH104)/(4*(AE104+AF104))</f>
        <v>-1.1356977982954546</v>
      </c>
      <c r="AY104" s="11">
        <f>IF(AE104=AG104,"N/A",(2*AX104)/(BE104-BD104))</f>
        <v>3.041646543076866</v>
      </c>
      <c r="AZ104" s="11">
        <f>IF(AE104=AG104,PI()/4,(1/2)*ATAN(AY104))</f>
        <v>0.6265795062745346</v>
      </c>
      <c r="BA104" s="11">
        <f>IF(AE104=AG104,45,(1/2)*ATAN(AY104)*(180/PI()))</f>
        <v>35.90036123892172</v>
      </c>
      <c r="BB104" s="11">
        <f>IF(AE104=AG104,1,TAN(BA104/(180/PI())))</f>
        <v>0.7238888852217094</v>
      </c>
      <c r="BD104" s="11">
        <f>(1/3)*(AH104*(AG104-AM104)^3+AE104*AM104^3-AD104*(AM104-AH104)^3)</f>
        <v>2.3300500349564985</v>
      </c>
      <c r="BE104" s="11">
        <f>(1/3)*(AH104*(AE104-AT104)^3+AG104*AT104^3-AF104*(AT104-AH104)^3)</f>
        <v>1.5832848982377485</v>
      </c>
      <c r="BF104" s="11">
        <f>BD104*(SIN(AZ104))^2+BE104*(COS(AZ104))^2+AX104*SIN(2*AZ104)</f>
        <v>0.7611658850809022</v>
      </c>
      <c r="BG104" s="11">
        <f>BD104*COS(AZ104)^2+BE104*SIN(AZ104)^2-AX104*SIN(2*AZ104)</f>
        <v>3.152169048113345</v>
      </c>
      <c r="BH104" s="11"/>
      <c r="BI104" s="8">
        <f>SQRT(BD104/H104)</f>
        <v>1.0977413072643627</v>
      </c>
      <c r="BJ104" s="11">
        <f>SQRT(BE104/H104)</f>
        <v>0.9048923524893244</v>
      </c>
      <c r="BK104" s="11">
        <f>SQRT(BF104/H104)</f>
        <v>0.6274180965192351</v>
      </c>
      <c r="BL104" s="11">
        <f>SQRT(BG104/H104)</f>
        <v>1.2767978224559735</v>
      </c>
      <c r="BM104" s="11"/>
      <c r="BN104" s="8">
        <f>BD104/(AG104-AM104)</f>
        <v>0.9540646905444212</v>
      </c>
      <c r="BO104" s="11">
        <f>BE104/(AE104-AT104)</f>
        <v>0.7222241263667656</v>
      </c>
      <c r="BP104" s="11"/>
      <c r="BQ104" s="8">
        <f>DF104</f>
        <v>1.030887911855002</v>
      </c>
      <c r="BR104" s="11">
        <f>DG104</f>
        <v>1.274570069063214</v>
      </c>
      <c r="BS104" s="11">
        <f>DH104</f>
        <v>1.338786718792499</v>
      </c>
      <c r="BT104" s="11">
        <f>LARGE(BQ104:BS104,1)</f>
        <v>1.338786718792499</v>
      </c>
      <c r="BU104" s="11">
        <f>BF104/BT104</f>
        <v>0.5685490260669942</v>
      </c>
      <c r="BV104" s="11"/>
      <c r="BW104" s="8">
        <f>DI104</f>
        <v>2.4519581750807578</v>
      </c>
      <c r="BX104" s="11">
        <f>DJ104</f>
        <v>2.142307018688905</v>
      </c>
      <c r="BY104" s="11">
        <f>LARGE(BW104:BX104,1)</f>
        <v>2.4519581750807578</v>
      </c>
      <c r="BZ104" s="11">
        <f>BG104/BY104</f>
        <v>1.2855721113634107</v>
      </c>
      <c r="CA104" s="11"/>
      <c r="CC104" s="11"/>
      <c r="CD104" s="11">
        <f>AZ104</f>
        <v>0.6265795062745346</v>
      </c>
      <c r="CE104" s="11">
        <f>CD104*(180/PI())</f>
        <v>35.90036123892172</v>
      </c>
      <c r="CF104" s="11">
        <f>(PI()/2)-CD104</f>
        <v>0.9442168205203619</v>
      </c>
      <c r="CG104" s="11">
        <f>CF104*(180/PI())</f>
        <v>54.09963876107828</v>
      </c>
      <c r="CH104" s="2" t="s">
        <v>13</v>
      </c>
      <c r="CI104" s="11">
        <f>CD104-(CK104+CN104)</f>
        <v>0.20007851659610765</v>
      </c>
      <c r="CJ104" s="11">
        <f>CI104*(180/PI())</f>
        <v>11.463654572195166</v>
      </c>
      <c r="CK104" s="11">
        <f>ACOS((DD104^2+DC104^2-AH104^2)/(2*DD104*DC104))</f>
        <v>0.11934375329988334</v>
      </c>
      <c r="CL104" s="11">
        <f>CK104*(180/PI())</f>
        <v>6.837893375333807</v>
      </c>
      <c r="CM104" s="2" t="s">
        <v>13</v>
      </c>
      <c r="CN104" s="11">
        <f>ACOS((AT104^2+DD104^2-(AG104-AM104)^2)/(2*AT104*DD104))-CF104</f>
        <v>0.30715723637854364</v>
      </c>
      <c r="CO104" s="11">
        <f>CN104*(180/PI())</f>
        <v>17.598813291392744</v>
      </c>
      <c r="CP104" s="11">
        <f>ATAN(AT104/AM104)</f>
        <v>0.6521816933704602</v>
      </c>
      <c r="CQ104" s="11">
        <f>CP104*(180/PI())</f>
        <v>37.36725850582255</v>
      </c>
      <c r="CR104" s="11">
        <f>ACOS((DB104^2+DA104^2-AH104^2)/(2*DB104*DA104))</f>
        <v>0.12185444627938513</v>
      </c>
      <c r="CS104" s="11">
        <f>CR104*(180/PI())</f>
        <v>6.981745486712385</v>
      </c>
      <c r="CT104" s="2" t="s">
        <v>13</v>
      </c>
      <c r="CU104" s="11">
        <f>ACOS((DA104^2+AM104^2-(AE104-AT104)^2)/(2*DA104*AM104))-CD104</f>
        <v>0.4946625884293562</v>
      </c>
      <c r="CV104" s="11">
        <f>CU104*(180/PI())</f>
        <v>28.34207860001898</v>
      </c>
      <c r="CW104" s="2" t="s">
        <v>13</v>
      </c>
      <c r="CX104" s="11">
        <f>((PI()/2)-CD104)-(CU104+CR104)</f>
        <v>0.3276997858116206</v>
      </c>
      <c r="CY104" s="11">
        <f>CX104*(180/PI())</f>
        <v>18.77581467434692</v>
      </c>
      <c r="DA104" s="11">
        <f>SQRT(AM104^2+(AE104-AT104)^2)</f>
        <v>2.4340831429249206</v>
      </c>
      <c r="DB104" s="11">
        <f>SQRT((AM104-AH104)^2+(AE104-AT104)^2)</f>
        <v>2.3154510957855035</v>
      </c>
      <c r="DC104" s="11">
        <f>SQRT((AG104-AM104)^2+(AT104-AH104)^2)</f>
        <v>2.491946754138045</v>
      </c>
      <c r="DD104" s="11">
        <f>SQRT((AG104-AM104)^2+AT104^2)</f>
        <v>2.5723521522443438</v>
      </c>
      <c r="DE104" s="11">
        <f>SQRT(AM104^2+AT104^2)</f>
        <v>1.3309213559644189</v>
      </c>
      <c r="DF104" s="11">
        <f>DC104*SIN(CK104+CN104)</f>
        <v>1.030887911855002</v>
      </c>
      <c r="DG104" s="11">
        <f>DE104*SIN(CP104+CD104)</f>
        <v>1.274570069063214</v>
      </c>
      <c r="DH104" s="11">
        <f>DB104*SIN(CU104+CR104)</f>
        <v>1.338786718792499</v>
      </c>
      <c r="DI104" s="11">
        <f>DD104*SIN(CF104+CI104+CK104)</f>
        <v>2.4519581750807578</v>
      </c>
      <c r="DJ104" s="11">
        <f>DA104*SIN(CR104+CX104+CD104)</f>
        <v>2.142307018688905</v>
      </c>
      <c r="DK104" s="11"/>
      <c r="DL104" s="11"/>
      <c r="DM104" s="11"/>
      <c r="DN104" s="11"/>
      <c r="DO104" s="11"/>
      <c r="DP104" s="11"/>
      <c r="DQ104" s="11"/>
      <c r="DR104" s="11"/>
    </row>
    <row r="105" spans="1:122" ht="15">
      <c r="A105" s="5">
        <v>105</v>
      </c>
      <c r="B105" s="14" t="s">
        <v>109</v>
      </c>
      <c r="C105" s="15" t="s">
        <v>214</v>
      </c>
      <c r="D105" s="12">
        <v>3.5</v>
      </c>
      <c r="E105" s="12">
        <v>3</v>
      </c>
      <c r="F105" s="12">
        <v>0.25</v>
      </c>
      <c r="G105" s="8">
        <f>H105*490/144</f>
        <v>5.316840277777778</v>
      </c>
      <c r="H105" s="16">
        <f>AH105*(AD105+AG105)</f>
        <v>1.5625</v>
      </c>
      <c r="I105" s="8">
        <f>BD105</f>
        <v>1.913450520833333</v>
      </c>
      <c r="J105" s="11">
        <f>BN105</f>
        <v>0.7762476757944556</v>
      </c>
      <c r="K105" s="11">
        <f>BI105</f>
        <v>1.1066202299494317</v>
      </c>
      <c r="L105" s="11">
        <f>AM105</f>
        <v>1.035</v>
      </c>
      <c r="M105" s="11">
        <f>AO105</f>
        <v>2.465</v>
      </c>
      <c r="N105" s="8">
        <f>BE105</f>
        <v>1.304075520833333</v>
      </c>
      <c r="O105" s="11">
        <f>BO105</f>
        <v>0.5887474134687734</v>
      </c>
      <c r="P105" s="11">
        <f>BJ105</f>
        <v>0.9135690085228008</v>
      </c>
      <c r="Q105" s="11">
        <f>AT105</f>
        <v>0.785</v>
      </c>
      <c r="R105" s="11">
        <f>AV105</f>
        <v>2.215</v>
      </c>
      <c r="S105" s="8">
        <f>BF105</f>
        <v>0.6221022817428898</v>
      </c>
      <c r="T105" s="11">
        <f>BU105</f>
        <v>0.4676240301515005</v>
      </c>
      <c r="U105" s="11">
        <f>BK105</f>
        <v>0.6309876863421738</v>
      </c>
      <c r="V105" s="11">
        <f>BT105</f>
        <v>1.330347119974441</v>
      </c>
      <c r="W105" s="8">
        <f>BG105</f>
        <v>2.5954237599237766</v>
      </c>
      <c r="X105" s="11">
        <f>BZ105</f>
        <v>1.0569630030159312</v>
      </c>
      <c r="Y105" s="11">
        <f>BL105</f>
        <v>1.2888255143157343</v>
      </c>
      <c r="Z105" s="11">
        <f>BY105</f>
        <v>2.4555483517568844</v>
      </c>
      <c r="AA105" s="11">
        <f>BA105</f>
        <v>36.006332673969276</v>
      </c>
      <c r="AB105" s="11">
        <f>BB105</f>
        <v>0.7267114102861868</v>
      </c>
      <c r="AD105" s="8">
        <f>AE105-AH105</f>
        <v>2.75</v>
      </c>
      <c r="AE105" s="11">
        <f>E105</f>
        <v>3</v>
      </c>
      <c r="AF105" s="11">
        <f>AG105-AH105</f>
        <v>3.25</v>
      </c>
      <c r="AG105" s="11">
        <f>D105</f>
        <v>3.5</v>
      </c>
      <c r="AH105" s="11">
        <f>F105</f>
        <v>0.25</v>
      </c>
      <c r="AI105" s="8">
        <f>AG105*AH105</f>
        <v>0.875</v>
      </c>
      <c r="AJ105" s="11">
        <f>AG105/2</f>
        <v>1.75</v>
      </c>
      <c r="AK105" s="11">
        <f>AD105*AH105</f>
        <v>0.6875</v>
      </c>
      <c r="AL105" s="11">
        <f>AH105/2</f>
        <v>0.125</v>
      </c>
      <c r="AM105" s="11">
        <f>(AI105*AJ105+AK105*AL105)/(AI105+AK105)</f>
        <v>1.035</v>
      </c>
      <c r="AN105" s="11"/>
      <c r="AO105" s="11">
        <f>AG105-AM105</f>
        <v>2.465</v>
      </c>
      <c r="AP105" s="8">
        <f>AE105*AH105</f>
        <v>0.75</v>
      </c>
      <c r="AQ105" s="11">
        <f>AE105/2</f>
        <v>1.5</v>
      </c>
      <c r="AR105" s="11">
        <f>AF105*AH105</f>
        <v>0.8125</v>
      </c>
      <c r="AS105" s="11">
        <f>AH105/2</f>
        <v>0.125</v>
      </c>
      <c r="AT105" s="11">
        <f>(AP105*AQ105+AR105*AS105)/(AP105+AR105)</f>
        <v>0.785</v>
      </c>
      <c r="AU105" s="11"/>
      <c r="AV105" s="11">
        <f>AE105-AT105</f>
        <v>2.215</v>
      </c>
      <c r="AX105" s="11">
        <f>-(AD105*AE105*AF105*AG105*AH105)/(4*(AE105+AF105))</f>
        <v>-0.9384375</v>
      </c>
      <c r="AY105" s="11">
        <f>IF(AE105=AG105,"N/A",(2*AX105)/(BE105-BD105))</f>
        <v>3.08</v>
      </c>
      <c r="AZ105" s="11">
        <f>IF(AE105=AG105,PI()/4,(1/2)*ATAN(AY105))</f>
        <v>0.6284290567291778</v>
      </c>
      <c r="BA105" s="11">
        <f>IF(AE105=AG105,45,(1/2)*ATAN(AY105)*(180/PI()))</f>
        <v>36.006332673969276</v>
      </c>
      <c r="BB105" s="11">
        <f>IF(AE105=AG105,1,TAN(BA105/(180/PI())))</f>
        <v>0.7267114102861868</v>
      </c>
      <c r="BD105" s="11">
        <f>(1/3)*(AH105*(AG105-AM105)^3+AE105*AM105^3-AD105*(AM105-AH105)^3)</f>
        <v>1.913450520833333</v>
      </c>
      <c r="BE105" s="11">
        <f>(1/3)*(AH105*(AE105-AT105)^3+AG105*AT105^3-AF105*(AT105-AH105)^3)</f>
        <v>1.304075520833333</v>
      </c>
      <c r="BF105" s="11">
        <f>BD105*(SIN(AZ105))^2+BE105*(COS(AZ105))^2+AX105*SIN(2*AZ105)</f>
        <v>0.6221022817428898</v>
      </c>
      <c r="BG105" s="11">
        <f>BD105*COS(AZ105)^2+BE105*SIN(AZ105)^2-AX105*SIN(2*AZ105)</f>
        <v>2.5954237599237766</v>
      </c>
      <c r="BH105" s="11"/>
      <c r="BI105" s="8">
        <f>SQRT(BD105/H105)</f>
        <v>1.1066202299494317</v>
      </c>
      <c r="BJ105" s="11">
        <f>SQRT(BE105/H105)</f>
        <v>0.9135690085228008</v>
      </c>
      <c r="BK105" s="11">
        <f>SQRT(BF105/H105)</f>
        <v>0.6309876863421738</v>
      </c>
      <c r="BL105" s="11">
        <f>SQRT(BG105/H105)</f>
        <v>1.2888255143157343</v>
      </c>
      <c r="BM105" s="11"/>
      <c r="BN105" s="8">
        <f>BD105/(AG105-AM105)</f>
        <v>0.7762476757944556</v>
      </c>
      <c r="BO105" s="11">
        <f>BE105/(AE105-AT105)</f>
        <v>0.5887474134687734</v>
      </c>
      <c r="BP105" s="11"/>
      <c r="BQ105" s="8">
        <f>DF105</f>
        <v>1.0163217192217102</v>
      </c>
      <c r="BR105" s="11">
        <f>DG105</f>
        <v>1.2434776181790768</v>
      </c>
      <c r="BS105" s="11">
        <f>DH105</f>
        <v>1.330347119974441</v>
      </c>
      <c r="BT105" s="11">
        <f>LARGE(BQ105:BS105,1)</f>
        <v>1.330347119974441</v>
      </c>
      <c r="BU105" s="11">
        <f>BF105/BT105</f>
        <v>0.4676240301515005</v>
      </c>
      <c r="BV105" s="11"/>
      <c r="BW105" s="8">
        <f>DI105</f>
        <v>2.4555483517568844</v>
      </c>
      <c r="BX105" s="11">
        <f>DJ105</f>
        <v>2.139407730173356</v>
      </c>
      <c r="BY105" s="11">
        <f>LARGE(BW105:BX105,1)</f>
        <v>2.4555483517568844</v>
      </c>
      <c r="BZ105" s="11">
        <f>BG105/BY105</f>
        <v>1.0569630030159312</v>
      </c>
      <c r="CA105" s="11"/>
      <c r="CC105" s="11"/>
      <c r="CD105" s="11">
        <f>AZ105</f>
        <v>0.6284290567291778</v>
      </c>
      <c r="CE105" s="11">
        <f>CD105*(180/PI())</f>
        <v>36.006332673969276</v>
      </c>
      <c r="CF105" s="11">
        <f>(PI()/2)-CD105</f>
        <v>0.9423672700657187</v>
      </c>
      <c r="CG105" s="11">
        <f>CF105*(180/PI())</f>
        <v>53.993667326030724</v>
      </c>
      <c r="CH105" s="2" t="s">
        <v>13</v>
      </c>
      <c r="CI105" s="11">
        <f>CD105-(CK105+CN105)</f>
        <v>0.21372381310326216</v>
      </c>
      <c r="CJ105" s="11">
        <f>CI105*(180/PI())</f>
        <v>12.245472472259724</v>
      </c>
      <c r="CK105" s="11">
        <f>ACOS((DD105^2+DC105^2-AH105^2)/(2*DD105*DC105))</f>
        <v>0.0945801190244846</v>
      </c>
      <c r="CL105" s="11">
        <f>CK105*(180/PI())</f>
        <v>5.419041645947952</v>
      </c>
      <c r="CM105" s="2" t="s">
        <v>13</v>
      </c>
      <c r="CN105" s="11">
        <f>ACOS((AT105^2+DD105^2-(AG105-AM105)^2)/(2*AT105*DD105))-CF105</f>
        <v>0.32012512460143105</v>
      </c>
      <c r="CO105" s="11">
        <f>CN105*(180/PI())</f>
        <v>18.3418185557616</v>
      </c>
      <c r="CP105" s="11">
        <f>ATAN(AT105/AM105)</f>
        <v>0.6488898172183183</v>
      </c>
      <c r="CQ105" s="11">
        <f>CP105*(180/PI())</f>
        <v>37.178647895625055</v>
      </c>
      <c r="CR105" s="11">
        <f>ACOS((DB105^2+DA105^2-AH105^2)/(2*DB105*DA105))</f>
        <v>0.09653049780526834</v>
      </c>
      <c r="CS105" s="11">
        <f>CR105*(180/PI())</f>
        <v>5.530790118538732</v>
      </c>
      <c r="CT105" s="2" t="s">
        <v>13</v>
      </c>
      <c r="CU105" s="11">
        <f>ACOS((DA105^2+AM105^2-(AE105-AT105)^2)/(2*DA105*AM105))-CD105</f>
        <v>0.5052459170628562</v>
      </c>
      <c r="CV105" s="11">
        <f>CU105*(180/PI())</f>
        <v>28.948458663918483</v>
      </c>
      <c r="CW105" s="2" t="s">
        <v>13</v>
      </c>
      <c r="CX105" s="11">
        <f>((PI()/2)-CD105)-(CU105+CR105)</f>
        <v>0.34059085519759424</v>
      </c>
      <c r="CY105" s="11">
        <f>CX105*(180/PI())</f>
        <v>19.51441854357351</v>
      </c>
      <c r="DA105" s="11">
        <f>SQRT(AM105^2+(AE105-AT105)^2)</f>
        <v>2.444882410260256</v>
      </c>
      <c r="DB105" s="11">
        <f>SQRT((AM105-AH105)^2+(AE105-AT105)^2)</f>
        <v>2.349989361678048</v>
      </c>
      <c r="DC105" s="11">
        <f>SQRT((AG105-AM105)^2+(AT105-AH105)^2)</f>
        <v>2.522389739909358</v>
      </c>
      <c r="DD105" s="11">
        <f>SQRT((AG105-AM105)^2+AT105^2)</f>
        <v>2.5869770002843087</v>
      </c>
      <c r="DE105" s="11">
        <f>SQRT(AM105^2+AT105^2)</f>
        <v>1.2990188605251272</v>
      </c>
      <c r="DF105" s="11">
        <f>DC105*SIN(CK105+CN105)</f>
        <v>1.0163217192217102</v>
      </c>
      <c r="DG105" s="11">
        <f>DE105*SIN(CP105+CD105)</f>
        <v>1.2434776181790768</v>
      </c>
      <c r="DH105" s="11">
        <f>DB105*SIN(CU105+CR105)</f>
        <v>1.330347119974441</v>
      </c>
      <c r="DI105" s="11">
        <f>DD105*SIN(CF105+CI105+CK105)</f>
        <v>2.4555483517568844</v>
      </c>
      <c r="DJ105" s="11">
        <f>DA105*SIN(CR105+CX105+CD105)</f>
        <v>2.139407730173356</v>
      </c>
      <c r="DK105" s="11"/>
      <c r="DL105" s="11"/>
      <c r="DM105" s="11"/>
      <c r="DN105" s="11"/>
      <c r="DO105" s="11"/>
      <c r="DP105" s="11"/>
      <c r="DQ105" s="11"/>
      <c r="DR105" s="11"/>
    </row>
    <row r="106" spans="1:122" ht="15">
      <c r="A106" s="1">
        <v>106</v>
      </c>
      <c r="B106" s="14" t="s">
        <v>109</v>
      </c>
      <c r="C106" s="15" t="s">
        <v>215</v>
      </c>
      <c r="D106" s="12">
        <v>3.5</v>
      </c>
      <c r="E106" s="12">
        <v>2.5</v>
      </c>
      <c r="F106" s="12">
        <v>0.5</v>
      </c>
      <c r="G106" s="8">
        <f>H106*490/144</f>
        <v>9.35763888888889</v>
      </c>
      <c r="H106" s="16">
        <f>AH106*(AD106+AG106)</f>
        <v>2.75</v>
      </c>
      <c r="I106" s="8">
        <f>BD106</f>
        <v>3.2391098484848486</v>
      </c>
      <c r="J106" s="11">
        <f>BN106</f>
        <v>1.4110973597359737</v>
      </c>
      <c r="K106" s="11">
        <f>BI106</f>
        <v>1.085291724248261</v>
      </c>
      <c r="L106" s="11">
        <f>AM106</f>
        <v>1.2045454545454546</v>
      </c>
      <c r="M106" s="11">
        <f>AO106</f>
        <v>2.2954545454545454</v>
      </c>
      <c r="N106" s="8">
        <f>BE106</f>
        <v>1.3641098484848482</v>
      </c>
      <c r="O106" s="11">
        <f>BO106</f>
        <v>0.7597573839662446</v>
      </c>
      <c r="P106" s="11">
        <f>BJ106</f>
        <v>0.7043010328713009</v>
      </c>
      <c r="Q106" s="11">
        <f>AT106</f>
        <v>0.7045454545454546</v>
      </c>
      <c r="R106" s="11">
        <f>AV106</f>
        <v>1.7954545454545454</v>
      </c>
      <c r="S106" s="8">
        <f>BF106</f>
        <v>0.7841813983628437</v>
      </c>
      <c r="T106" s="11">
        <f>BU106</f>
        <v>0.6000596897905509</v>
      </c>
      <c r="U106" s="11">
        <f>BK106</f>
        <v>0.5340008166023187</v>
      </c>
      <c r="V106" s="11">
        <f>BT106</f>
        <v>1.3068389890288414</v>
      </c>
      <c r="W106" s="8">
        <f>BG106</f>
        <v>3.819038298606853</v>
      </c>
      <c r="X106" s="11">
        <f>BZ106</f>
        <v>1.6097086236371487</v>
      </c>
      <c r="Y106" s="11">
        <f>BL106</f>
        <v>1.1784486410079147</v>
      </c>
      <c r="Z106" s="11">
        <f>BY106</f>
        <v>2.372502850843718</v>
      </c>
      <c r="AA106" s="11">
        <f>BA106</f>
        <v>25.921386706315467</v>
      </c>
      <c r="AB106" s="11">
        <f>BB106</f>
        <v>0.4860352724832039</v>
      </c>
      <c r="AD106" s="8">
        <f>AE106-AH106</f>
        <v>2</v>
      </c>
      <c r="AE106" s="11">
        <f>E106</f>
        <v>2.5</v>
      </c>
      <c r="AF106" s="11">
        <f>AG106-AH106</f>
        <v>3</v>
      </c>
      <c r="AG106" s="11">
        <f>D106</f>
        <v>3.5</v>
      </c>
      <c r="AH106" s="11">
        <f>F106</f>
        <v>0.5</v>
      </c>
      <c r="AI106" s="8">
        <f>AG106*AH106</f>
        <v>1.75</v>
      </c>
      <c r="AJ106" s="11">
        <f>AG106/2</f>
        <v>1.75</v>
      </c>
      <c r="AK106" s="11">
        <f>AD106*AH106</f>
        <v>1</v>
      </c>
      <c r="AL106" s="11">
        <f>AH106/2</f>
        <v>0.25</v>
      </c>
      <c r="AM106" s="11">
        <f>(AI106*AJ106+AK106*AL106)/(AI106+AK106)</f>
        <v>1.2045454545454546</v>
      </c>
      <c r="AN106" s="11"/>
      <c r="AO106" s="11">
        <f>AG106-AM106</f>
        <v>2.2954545454545454</v>
      </c>
      <c r="AP106" s="8">
        <f>AE106*AH106</f>
        <v>1.25</v>
      </c>
      <c r="AQ106" s="11">
        <f>AE106/2</f>
        <v>1.25</v>
      </c>
      <c r="AR106" s="11">
        <f>AF106*AH106</f>
        <v>1.5</v>
      </c>
      <c r="AS106" s="11">
        <f>AH106/2</f>
        <v>0.25</v>
      </c>
      <c r="AT106" s="11">
        <f>(AP106*AQ106+AR106*AS106)/(AP106+AR106)</f>
        <v>0.7045454545454546</v>
      </c>
      <c r="AU106" s="11"/>
      <c r="AV106" s="11">
        <f>AE106-AT106</f>
        <v>1.7954545454545454</v>
      </c>
      <c r="AX106" s="11">
        <f>-(AD106*AE106*AF106*AG106*AH106)/(4*(AE106+AF106))</f>
        <v>-1.1931818181818181</v>
      </c>
      <c r="AY106" s="11">
        <f>IF(AE106=AG106,"N/A",(2*AX106)/(BE106-BD106))</f>
        <v>1.2727272727272723</v>
      </c>
      <c r="AZ106" s="11">
        <f>IF(AE106=AG106,PI()/4,(1/2)*ATAN(AY106))</f>
        <v>0.4524135447078933</v>
      </c>
      <c r="BA106" s="11">
        <f>IF(AE106=AG106,45,(1/2)*ATAN(AY106)*(180/PI()))</f>
        <v>25.921386706315467</v>
      </c>
      <c r="BB106" s="11">
        <f>IF(AE106=AG106,1,TAN(BA106/(180/PI())))</f>
        <v>0.4860352724832039</v>
      </c>
      <c r="BD106" s="11">
        <f>(1/3)*(AH106*(AG106-AM106)^3+AE106*AM106^3-AD106*(AM106-AH106)^3)</f>
        <v>3.2391098484848486</v>
      </c>
      <c r="BE106" s="11">
        <f>(1/3)*(AH106*(AE106-AT106)^3+AG106*AT106^3-AF106*(AT106-AH106)^3)</f>
        <v>1.3641098484848482</v>
      </c>
      <c r="BF106" s="11">
        <f>BD106*(SIN(AZ106))^2+BE106*(COS(AZ106))^2+AX106*SIN(2*AZ106)</f>
        <v>0.7841813983628437</v>
      </c>
      <c r="BG106" s="11">
        <f>BD106*COS(AZ106)^2+BE106*SIN(AZ106)^2-AX106*SIN(2*AZ106)</f>
        <v>3.819038298606853</v>
      </c>
      <c r="BH106" s="11"/>
      <c r="BI106" s="8">
        <f>SQRT(BD106/H106)</f>
        <v>1.085291724248261</v>
      </c>
      <c r="BJ106" s="11">
        <f>SQRT(BE106/H106)</f>
        <v>0.7043010328713009</v>
      </c>
      <c r="BK106" s="11">
        <f>SQRT(BF106/H106)</f>
        <v>0.5340008166023187</v>
      </c>
      <c r="BL106" s="11">
        <f>SQRT(BG106/H106)</f>
        <v>1.1784486410079147</v>
      </c>
      <c r="BM106" s="11"/>
      <c r="BN106" s="8">
        <f>BD106/(AG106-AM106)</f>
        <v>1.4110973597359737</v>
      </c>
      <c r="BO106" s="11">
        <f>BE106/(AE106-AT106)</f>
        <v>0.7597573839662446</v>
      </c>
      <c r="BP106" s="11"/>
      <c r="BQ106" s="8">
        <f>DF106</f>
        <v>0.8194622484721091</v>
      </c>
      <c r="BR106" s="11">
        <f>DG106</f>
        <v>1.1602164581234384</v>
      </c>
      <c r="BS106" s="11">
        <f>DH106</f>
        <v>1.3068389890288414</v>
      </c>
      <c r="BT106" s="11">
        <f>LARGE(BQ106:BS106,1)</f>
        <v>1.3068389890288414</v>
      </c>
      <c r="BU106" s="11">
        <f>BF106/BT106</f>
        <v>0.6000596897905509</v>
      </c>
      <c r="BV106" s="11"/>
      <c r="BW106" s="8">
        <f>DI106</f>
        <v>2.372502850843718</v>
      </c>
      <c r="BX106" s="11">
        <f>DJ106</f>
        <v>1.8682223371980524</v>
      </c>
      <c r="BY106" s="11">
        <f>LARGE(BW106:BX106,1)</f>
        <v>2.372502850843718</v>
      </c>
      <c r="BZ106" s="11">
        <f>BG106/BY106</f>
        <v>1.6097086236371487</v>
      </c>
      <c r="CA106" s="11"/>
      <c r="CC106" s="11"/>
      <c r="CD106" s="11">
        <f>AZ106</f>
        <v>0.4524135447078933</v>
      </c>
      <c r="CE106" s="11">
        <f>CD106*(180/PI())</f>
        <v>25.921386706315467</v>
      </c>
      <c r="CF106" s="11">
        <f>(PI()/2)-CD106</f>
        <v>1.1183827820870031</v>
      </c>
      <c r="CG106" s="11">
        <f>CF106*(180/PI())</f>
        <v>64.07861329368453</v>
      </c>
      <c r="CH106" s="2" t="s">
        <v>13</v>
      </c>
      <c r="CI106" s="11">
        <f>CD106-(CK106+CN106)</f>
        <v>0.08887417481310755</v>
      </c>
      <c r="CJ106" s="11">
        <f>CI106*(180/PI())</f>
        <v>5.092115124498945</v>
      </c>
      <c r="CK106" s="11">
        <f>ACOS((DD106^2+DC106^2-AH106^2)/(2*DD106*DC106))</f>
        <v>0.20892886266132682</v>
      </c>
      <c r="CL106" s="11">
        <f>CK106*(180/PI())</f>
        <v>11.970742048962439</v>
      </c>
      <c r="CM106" s="2" t="s">
        <v>13</v>
      </c>
      <c r="CN106" s="11">
        <f>ACOS((AT106^2+DD106^2-(AG106-AM106)^2)/(2*AT106*DD106))-CF106</f>
        <v>0.15461050723345893</v>
      </c>
      <c r="CO106" s="11">
        <f>CN106*(180/PI())</f>
        <v>8.858529532854082</v>
      </c>
      <c r="CP106" s="11">
        <f>ATAN(AT106/AM106)</f>
        <v>0.5292467808318448</v>
      </c>
      <c r="CQ106" s="11">
        <f>CP106*(180/PI())</f>
        <v>30.323606862549987</v>
      </c>
      <c r="CR106" s="11">
        <f>ACOS((DB106^2+DA106^2-AH106^2)/(2*DB106*DA106))</f>
        <v>0.21697612719859638</v>
      </c>
      <c r="CS106" s="11">
        <f>CR106*(180/PI())</f>
        <v>12.431816343573283</v>
      </c>
      <c r="CT106" s="2" t="s">
        <v>13</v>
      </c>
      <c r="CU106" s="11">
        <f>ACOS((DA106^2+AM106^2-(AE106-AT106)^2)/(2*DA106*AM106))-CD106</f>
        <v>0.5274647349046604</v>
      </c>
      <c r="CV106" s="11">
        <f>CU106*(180/PI())</f>
        <v>30.22150315202384</v>
      </c>
      <c r="CW106" s="2" t="s">
        <v>13</v>
      </c>
      <c r="CX106" s="11">
        <f>((PI()/2)-CD106)-(CU106+CR106)</f>
        <v>0.3739419199837464</v>
      </c>
      <c r="CY106" s="11">
        <f>CX106*(180/PI())</f>
        <v>21.425293798087406</v>
      </c>
      <c r="DA106" s="11">
        <f>SQRT(AM106^2+(AE106-AT106)^2)</f>
        <v>2.1620792716409603</v>
      </c>
      <c r="DB106" s="11">
        <f>SQRT((AM106-AH106)^2+(AE106-AT106)^2)</f>
        <v>1.9287408644797388</v>
      </c>
      <c r="DC106" s="11">
        <f>SQRT((AG106-AM106)^2+(AT106-AH106)^2)</f>
        <v>2.3045499372378853</v>
      </c>
      <c r="DD106" s="11">
        <f>SQRT((AG106-AM106)^2+AT106^2)</f>
        <v>2.4011446994649437</v>
      </c>
      <c r="DE106" s="11">
        <f>SQRT(AM106^2+AT106^2)</f>
        <v>1.395461948455341</v>
      </c>
      <c r="DF106" s="11">
        <f>DC106*SIN(CK106+CN106)</f>
        <v>0.8194622484721091</v>
      </c>
      <c r="DG106" s="11">
        <f>DE106*SIN(CP106+CD106)</f>
        <v>1.1602164581234384</v>
      </c>
      <c r="DH106" s="11">
        <f>DB106*SIN(CU106+CR106)</f>
        <v>1.3068389890288414</v>
      </c>
      <c r="DI106" s="11">
        <f>DD106*SIN(CF106+CI106+CK106)</f>
        <v>2.372502850843718</v>
      </c>
      <c r="DJ106" s="11">
        <f>DA106*SIN(CR106+CX106+CD106)</f>
        <v>1.8682223371980524</v>
      </c>
      <c r="DK106" s="11"/>
      <c r="DL106" s="11"/>
      <c r="DM106" s="11"/>
      <c r="DN106" s="11"/>
      <c r="DO106" s="11"/>
      <c r="DP106" s="11"/>
      <c r="DQ106" s="11"/>
      <c r="DR106" s="11"/>
    </row>
    <row r="107" spans="1:122" ht="15">
      <c r="A107" s="5">
        <v>107</v>
      </c>
      <c r="B107" s="14" t="s">
        <v>109</v>
      </c>
      <c r="C107" s="15" t="s">
        <v>216</v>
      </c>
      <c r="D107" s="12">
        <v>3.5</v>
      </c>
      <c r="E107" s="12">
        <v>2.5</v>
      </c>
      <c r="F107" s="12">
        <v>0.4375</v>
      </c>
      <c r="G107" s="8">
        <f>H107*490/144</f>
        <v>8.28097873263889</v>
      </c>
      <c r="H107" s="16">
        <f>AH107*(AD107+AG107)</f>
        <v>2.43359375</v>
      </c>
      <c r="I107" s="8">
        <f>BD107</f>
        <v>2.9088019181726565</v>
      </c>
      <c r="J107" s="11">
        <f>BN107</f>
        <v>1.2550019486374377</v>
      </c>
      <c r="K107" s="11">
        <f>BI107</f>
        <v>1.0932841031039644</v>
      </c>
      <c r="L107" s="11">
        <f>AM107</f>
        <v>1.1822331460674158</v>
      </c>
      <c r="M107" s="11">
        <f>AO107</f>
        <v>2.317766853932584</v>
      </c>
      <c r="N107" s="8">
        <f>BE107</f>
        <v>1.2314337541101579</v>
      </c>
      <c r="O107" s="11">
        <f>BO107</f>
        <v>0.6774431778454181</v>
      </c>
      <c r="P107" s="11">
        <f>BJ107</f>
        <v>0.7113469702770316</v>
      </c>
      <c r="Q107" s="11">
        <f>AT107</f>
        <v>0.6822331460674157</v>
      </c>
      <c r="R107" s="11">
        <f>AV107</f>
        <v>1.8177668539325844</v>
      </c>
      <c r="S107" s="8">
        <f>BF107</f>
        <v>0.6973842419765217</v>
      </c>
      <c r="T107" s="11">
        <f>BU107</f>
        <v>0.535231523510143</v>
      </c>
      <c r="U107" s="11">
        <f>BK107</f>
        <v>0.5353182188370986</v>
      </c>
      <c r="V107" s="11">
        <f>BT107</f>
        <v>1.3029580870030832</v>
      </c>
      <c r="W107" s="8">
        <f>BG107</f>
        <v>3.442851430306292</v>
      </c>
      <c r="X107" s="11">
        <f>BZ107</f>
        <v>1.4459343056404619</v>
      </c>
      <c r="Y107" s="11">
        <f>BL107</f>
        <v>1.1894196260375174</v>
      </c>
      <c r="Z107" s="11">
        <f>BY107</f>
        <v>2.381056606013173</v>
      </c>
      <c r="AA107" s="11">
        <f>BA107</f>
        <v>26.170557732612302</v>
      </c>
      <c r="AB107" s="11">
        <f>BB107</f>
        <v>0.49142288024243497</v>
      </c>
      <c r="AD107" s="8">
        <f>AE107-AH107</f>
        <v>2.0625</v>
      </c>
      <c r="AE107" s="11">
        <f>E107</f>
        <v>2.5</v>
      </c>
      <c r="AF107" s="11">
        <f>AG107-AH107</f>
        <v>3.0625</v>
      </c>
      <c r="AG107" s="11">
        <f>D107</f>
        <v>3.5</v>
      </c>
      <c r="AH107" s="11">
        <f>F107</f>
        <v>0.4375</v>
      </c>
      <c r="AI107" s="8">
        <f>AG107*AH107</f>
        <v>1.53125</v>
      </c>
      <c r="AJ107" s="11">
        <f>AG107/2</f>
        <v>1.75</v>
      </c>
      <c r="AK107" s="11">
        <f>AD107*AH107</f>
        <v>0.90234375</v>
      </c>
      <c r="AL107" s="11">
        <f>AH107/2</f>
        <v>0.21875</v>
      </c>
      <c r="AM107" s="11">
        <f>(AI107*AJ107+AK107*AL107)/(AI107+AK107)</f>
        <v>1.1822331460674158</v>
      </c>
      <c r="AN107" s="11"/>
      <c r="AO107" s="11">
        <f>AG107-AM107</f>
        <v>2.317766853932584</v>
      </c>
      <c r="AP107" s="8">
        <f>AE107*AH107</f>
        <v>1.09375</v>
      </c>
      <c r="AQ107" s="11">
        <f>AE107/2</f>
        <v>1.25</v>
      </c>
      <c r="AR107" s="11">
        <f>AF107*AH107</f>
        <v>1.33984375</v>
      </c>
      <c r="AS107" s="11">
        <f>AH107/2</f>
        <v>0.21875</v>
      </c>
      <c r="AT107" s="11">
        <f>(AP107*AQ107+AR107*AS107)/(AP107+AR107)</f>
        <v>0.6822331460674157</v>
      </c>
      <c r="AU107" s="11"/>
      <c r="AV107" s="11">
        <f>AE107-AT107</f>
        <v>1.8177668539325844</v>
      </c>
      <c r="AX107" s="11">
        <f>-(AD107*AE107*AF107*AG107*AH107)/(4*(AE107+AF107))</f>
        <v>-1.086741243855337</v>
      </c>
      <c r="AY107" s="11">
        <f>IF(AE107=AG107,"N/A",(2*AX107)/(BE107-BD107))</f>
        <v>1.2957694883433415</v>
      </c>
      <c r="AZ107" s="11">
        <f>IF(AE107=AG107,PI()/4,(1/2)*ATAN(AY107))</f>
        <v>0.45676239951734643</v>
      </c>
      <c r="BA107" s="11">
        <f>IF(AE107=AG107,45,(1/2)*ATAN(AY107)*(180/PI()))</f>
        <v>26.170557732612302</v>
      </c>
      <c r="BB107" s="11">
        <f>IF(AE107=AG107,1,TAN(BA107/(180/PI())))</f>
        <v>0.49142288024243497</v>
      </c>
      <c r="BD107" s="11">
        <f>(1/3)*(AH107*(AG107-AM107)^3+AE107*AM107^3-AD107*(AM107-AH107)^3)</f>
        <v>2.9088019181726565</v>
      </c>
      <c r="BE107" s="11">
        <f>(1/3)*(AH107*(AE107-AT107)^3+AG107*AT107^3-AF107*(AT107-AH107)^3)</f>
        <v>1.2314337541101579</v>
      </c>
      <c r="BF107" s="11">
        <f>BD107*(SIN(AZ107))^2+BE107*(COS(AZ107))^2+AX107*SIN(2*AZ107)</f>
        <v>0.6973842419765217</v>
      </c>
      <c r="BG107" s="11">
        <f>BD107*COS(AZ107)^2+BE107*SIN(AZ107)^2-AX107*SIN(2*AZ107)</f>
        <v>3.442851430306292</v>
      </c>
      <c r="BH107" s="11"/>
      <c r="BI107" s="8">
        <f>SQRT(BD107/H107)</f>
        <v>1.0932841031039644</v>
      </c>
      <c r="BJ107" s="11">
        <f>SQRT(BE107/H107)</f>
        <v>0.7113469702770316</v>
      </c>
      <c r="BK107" s="11">
        <f>SQRT(BF107/H107)</f>
        <v>0.5353182188370986</v>
      </c>
      <c r="BL107" s="11">
        <f>SQRT(BG107/H107)</f>
        <v>1.1894196260375174</v>
      </c>
      <c r="BM107" s="11"/>
      <c r="BN107" s="8">
        <f>BD107/(AG107-AM107)</f>
        <v>1.2550019486374377</v>
      </c>
      <c r="BO107" s="11">
        <f>BE107/(AE107-AT107)</f>
        <v>0.6774431778454181</v>
      </c>
      <c r="BP107" s="11"/>
      <c r="BQ107" s="8">
        <f>DF107</f>
        <v>0.8025944871002383</v>
      </c>
      <c r="BR107" s="11">
        <f>DG107</f>
        <v>1.1337117937808425</v>
      </c>
      <c r="BS107" s="11">
        <f>DH107</f>
        <v>1.3029580870030832</v>
      </c>
      <c r="BT107" s="11">
        <f>LARGE(BQ107:BS107,1)</f>
        <v>1.3029580870030832</v>
      </c>
      <c r="BU107" s="11">
        <f>BF107/BT107</f>
        <v>0.535231523510143</v>
      </c>
      <c r="BV107" s="11"/>
      <c r="BW107" s="8">
        <f>DI107</f>
        <v>2.381056606013173</v>
      </c>
      <c r="BX107" s="11">
        <f>DJ107</f>
        <v>1.8627531460741071</v>
      </c>
      <c r="BY107" s="11">
        <f>LARGE(BW107:BX107,1)</f>
        <v>2.381056606013173</v>
      </c>
      <c r="BZ107" s="11">
        <f>BG107/BY107</f>
        <v>1.4459343056404619</v>
      </c>
      <c r="CA107" s="11"/>
      <c r="CC107" s="11"/>
      <c r="CD107" s="11">
        <f>AZ107</f>
        <v>0.45676239951734643</v>
      </c>
      <c r="CE107" s="11">
        <f>CD107*(180/PI())</f>
        <v>26.170557732612302</v>
      </c>
      <c r="CF107" s="11">
        <f>(PI()/2)-CD107</f>
        <v>1.1140339272775501</v>
      </c>
      <c r="CG107" s="11">
        <f>CF107*(180/PI())</f>
        <v>63.8294422673877</v>
      </c>
      <c r="CH107" s="2" t="s">
        <v>13</v>
      </c>
      <c r="CI107" s="11">
        <f>CD107-(CK107+CN107)</f>
        <v>0.1052002494205515</v>
      </c>
      <c r="CJ107" s="11">
        <f>CI107*(180/PI())</f>
        <v>6.027530295521186</v>
      </c>
      <c r="CK107" s="11">
        <f>ACOS((DD107^2+DC107^2-AH107^2)/(2*DD107*DC107))</f>
        <v>0.18106442589915073</v>
      </c>
      <c r="CL107" s="11">
        <f>CK107*(180/PI())</f>
        <v>10.374227423980573</v>
      </c>
      <c r="CM107" s="2" t="s">
        <v>13</v>
      </c>
      <c r="CN107" s="11">
        <f>ACOS((AT107^2+DD107^2-(AG107-AM107)^2)/(2*AT107*DD107))-CF107</f>
        <v>0.1704977241976442</v>
      </c>
      <c r="CO107" s="11">
        <f>CN107*(180/PI())</f>
        <v>9.768800013110543</v>
      </c>
      <c r="CP107" s="11">
        <f>ATAN(AT107/AM107)</f>
        <v>0.523389731285919</v>
      </c>
      <c r="CQ107" s="11">
        <f>CP107*(180/PI())</f>
        <v>29.988022643169423</v>
      </c>
      <c r="CR107" s="11">
        <f>ACOS((DB107^2+DA107^2-AH107^2)/(2*DB107*DA107))</f>
        <v>0.18780238515927583</v>
      </c>
      <c r="CS107" s="11">
        <f>CR107*(180/PI())</f>
        <v>10.760284052116832</v>
      </c>
      <c r="CT107" s="2" t="s">
        <v>13</v>
      </c>
      <c r="CU107" s="11">
        <f>ACOS((DA107^2+AM107^2-(AE107-AT107)^2)/(2*DA107*AM107))-CD107</f>
        <v>0.5373939606790156</v>
      </c>
      <c r="CV107" s="11">
        <f>CU107*(180/PI())</f>
        <v>30.79040588272691</v>
      </c>
      <c r="CW107" s="2" t="s">
        <v>13</v>
      </c>
      <c r="CX107" s="11">
        <f>((PI()/2)-CD107)-(CU107+CR107)</f>
        <v>0.38883758143925873</v>
      </c>
      <c r="CY107" s="11">
        <f>CX107*(180/PI())</f>
        <v>22.27875233254396</v>
      </c>
      <c r="DA107" s="11">
        <f>SQRT(AM107^2+(AE107-AT107)^2)</f>
        <v>2.1683983828891837</v>
      </c>
      <c r="DB107" s="11">
        <f>SQRT((AM107-AH107)^2+(AE107-AT107)^2)</f>
        <v>1.9644092735749943</v>
      </c>
      <c r="DC107" s="11">
        <f>SQRT((AG107-AM107)^2+(AT107-AH107)^2)</f>
        <v>2.3306517333082186</v>
      </c>
      <c r="DD107" s="11">
        <f>SQRT((AG107-AM107)^2+AT107^2)</f>
        <v>2.416088834207383</v>
      </c>
      <c r="DE107" s="11">
        <f>SQRT(AM107^2+AT107^2)</f>
        <v>1.3649605405481522</v>
      </c>
      <c r="DF107" s="11">
        <f>DC107*SIN(CK107+CN107)</f>
        <v>0.8025944871002383</v>
      </c>
      <c r="DG107" s="11">
        <f>DE107*SIN(CP107+CD107)</f>
        <v>1.1337117937808425</v>
      </c>
      <c r="DH107" s="11">
        <f>DB107*SIN(CU107+CR107)</f>
        <v>1.3029580870030832</v>
      </c>
      <c r="DI107" s="11">
        <f>DD107*SIN(CF107+CI107+CK107)</f>
        <v>2.381056606013173</v>
      </c>
      <c r="DJ107" s="11">
        <f>DA107*SIN(CR107+CX107+CD107)</f>
        <v>1.8627531460741071</v>
      </c>
      <c r="DK107" s="11"/>
      <c r="DL107" s="11"/>
      <c r="DM107" s="11"/>
      <c r="DN107" s="11"/>
      <c r="DO107" s="11"/>
      <c r="DP107" s="11"/>
      <c r="DQ107" s="11"/>
      <c r="DR107" s="11"/>
    </row>
    <row r="108" spans="1:122" ht="15">
      <c r="A108" s="1">
        <v>108</v>
      </c>
      <c r="B108" s="14" t="s">
        <v>109</v>
      </c>
      <c r="C108" s="15" t="s">
        <v>217</v>
      </c>
      <c r="D108" s="12">
        <v>3.5</v>
      </c>
      <c r="E108" s="12">
        <v>2.5</v>
      </c>
      <c r="F108" s="12">
        <v>0.375</v>
      </c>
      <c r="G108" s="8">
        <f>H108*490/144</f>
        <v>7.177734375</v>
      </c>
      <c r="H108" s="16">
        <f>AH108*(AD108+AG108)</f>
        <v>2.109375</v>
      </c>
      <c r="I108" s="8">
        <f>BD108</f>
        <v>2.5597127278645835</v>
      </c>
      <c r="J108" s="11">
        <f>BN108</f>
        <v>1.0937644890578637</v>
      </c>
      <c r="K108" s="11">
        <f>BI108</f>
        <v>1.101586783398396</v>
      </c>
      <c r="L108" s="11">
        <f>AM108</f>
        <v>1.1597222222222223</v>
      </c>
      <c r="M108" s="11">
        <f>AO108</f>
        <v>2.3402777777777777</v>
      </c>
      <c r="N108" s="8">
        <f>BE108</f>
        <v>1.089986165364583</v>
      </c>
      <c r="O108" s="11">
        <f>BO108</f>
        <v>0.5922943691037734</v>
      </c>
      <c r="P108" s="11">
        <f>BJ108</f>
        <v>0.7188422511919881</v>
      </c>
      <c r="Q108" s="11">
        <f>AT108</f>
        <v>0.6597222222222222</v>
      </c>
      <c r="R108" s="11">
        <f>AV108</f>
        <v>1.8402777777777777</v>
      </c>
      <c r="S108" s="8">
        <f>BF108</f>
        <v>0.6091726746152385</v>
      </c>
      <c r="T108" s="11">
        <f>BU108</f>
        <v>0.4688330241446606</v>
      </c>
      <c r="U108" s="11">
        <f>BK108</f>
        <v>0.5373946144775238</v>
      </c>
      <c r="V108" s="11">
        <f>BT108</f>
        <v>1.2993382360950654</v>
      </c>
      <c r="W108" s="8">
        <f>BG108</f>
        <v>3.0405262186139277</v>
      </c>
      <c r="X108" s="11">
        <f>BZ108</f>
        <v>1.272442808246005</v>
      </c>
      <c r="Y108" s="11">
        <f>BL108</f>
        <v>1.200597622764323</v>
      </c>
      <c r="Z108" s="11">
        <f>BY108</f>
        <v>2.3895189621961332</v>
      </c>
      <c r="AA108" s="11">
        <f>BA108</f>
        <v>26.40395883702938</v>
      </c>
      <c r="AB108" s="11">
        <f>BB108</f>
        <v>0.49649043481747424</v>
      </c>
      <c r="AD108" s="8">
        <f>AE108-AH108</f>
        <v>2.125</v>
      </c>
      <c r="AE108" s="11">
        <f>E108</f>
        <v>2.5</v>
      </c>
      <c r="AF108" s="11">
        <f>AG108-AH108</f>
        <v>3.125</v>
      </c>
      <c r="AG108" s="11">
        <f>D108</f>
        <v>3.5</v>
      </c>
      <c r="AH108" s="11">
        <f>F108</f>
        <v>0.375</v>
      </c>
      <c r="AI108" s="8">
        <f>AG108*AH108</f>
        <v>1.3125</v>
      </c>
      <c r="AJ108" s="11">
        <f>AG108/2</f>
        <v>1.75</v>
      </c>
      <c r="AK108" s="11">
        <f>AD108*AH108</f>
        <v>0.796875</v>
      </c>
      <c r="AL108" s="11">
        <f>AH108/2</f>
        <v>0.1875</v>
      </c>
      <c r="AM108" s="11">
        <f>(AI108*AJ108+AK108*AL108)/(AI108+AK108)</f>
        <v>1.1597222222222223</v>
      </c>
      <c r="AN108" s="11"/>
      <c r="AO108" s="11">
        <f>AG108-AM108</f>
        <v>2.3402777777777777</v>
      </c>
      <c r="AP108" s="8">
        <f>AE108*AH108</f>
        <v>0.9375</v>
      </c>
      <c r="AQ108" s="11">
        <f>AE108/2</f>
        <v>1.25</v>
      </c>
      <c r="AR108" s="11">
        <f>AF108*AH108</f>
        <v>1.171875</v>
      </c>
      <c r="AS108" s="11">
        <f>AH108/2</f>
        <v>0.1875</v>
      </c>
      <c r="AT108" s="11">
        <f>(AP108*AQ108+AR108*AS108)/(AP108+AR108)</f>
        <v>0.6597222222222222</v>
      </c>
      <c r="AU108" s="11"/>
      <c r="AV108" s="11">
        <f>AE108-AT108</f>
        <v>1.8402777777777777</v>
      </c>
      <c r="AX108" s="11">
        <f>-(AD108*AE108*AF108*AG108*AH108)/(4*(AE108+AF108))</f>
        <v>-0.9684244791666666</v>
      </c>
      <c r="AY108" s="11">
        <f>IF(AE108=AG108,"N/A",(2*AX108)/(BE108-BD108))</f>
        <v>1.3178294573643405</v>
      </c>
      <c r="AZ108" s="11">
        <f>IF(AE108=AG108,PI()/4,(1/2)*ATAN(AY108))</f>
        <v>0.4608360172672155</v>
      </c>
      <c r="BA108" s="11">
        <f>IF(AE108=AG108,45,(1/2)*ATAN(AY108)*(180/PI()))</f>
        <v>26.40395883702938</v>
      </c>
      <c r="BB108" s="11">
        <f>IF(AE108=AG108,1,TAN(BA108/(180/PI())))</f>
        <v>0.49649043481747424</v>
      </c>
      <c r="BD108" s="11">
        <f>(1/3)*(AH108*(AG108-AM108)^3+AE108*AM108^3-AD108*(AM108-AH108)^3)</f>
        <v>2.5597127278645835</v>
      </c>
      <c r="BE108" s="11">
        <f>(1/3)*(AH108*(AE108-AT108)^3+AG108*AT108^3-AF108*(AT108-AH108)^3)</f>
        <v>1.089986165364583</v>
      </c>
      <c r="BF108" s="11">
        <f>BD108*(SIN(AZ108))^2+BE108*(COS(AZ108))^2+AX108*SIN(2*AZ108)</f>
        <v>0.6091726746152385</v>
      </c>
      <c r="BG108" s="11">
        <f>BD108*COS(AZ108)^2+BE108*SIN(AZ108)^2-AX108*SIN(2*AZ108)</f>
        <v>3.0405262186139277</v>
      </c>
      <c r="BH108" s="11"/>
      <c r="BI108" s="8">
        <f>SQRT(BD108/H108)</f>
        <v>1.101586783398396</v>
      </c>
      <c r="BJ108" s="11">
        <f>SQRT(BE108/H108)</f>
        <v>0.7188422511919881</v>
      </c>
      <c r="BK108" s="11">
        <f>SQRT(BF108/H108)</f>
        <v>0.5373946144775238</v>
      </c>
      <c r="BL108" s="11">
        <f>SQRT(BG108/H108)</f>
        <v>1.200597622764323</v>
      </c>
      <c r="BM108" s="11"/>
      <c r="BN108" s="8">
        <f>BD108/(AG108-AM108)</f>
        <v>1.0937644890578637</v>
      </c>
      <c r="BO108" s="11">
        <f>BE108/(AE108-AT108)</f>
        <v>0.5922943691037734</v>
      </c>
      <c r="BP108" s="11"/>
      <c r="BQ108" s="8">
        <f>DF108</f>
        <v>0.7856943689515598</v>
      </c>
      <c r="BR108" s="11">
        <f>DG108</f>
        <v>1.1066257544379823</v>
      </c>
      <c r="BS108" s="11">
        <f>DH108</f>
        <v>1.2993382360950654</v>
      </c>
      <c r="BT108" s="11">
        <f>LARGE(BQ108:BS108,1)</f>
        <v>1.2993382360950654</v>
      </c>
      <c r="BU108" s="11">
        <f>BF108/BT108</f>
        <v>0.4688330241446606</v>
      </c>
      <c r="BV108" s="11"/>
      <c r="BW108" s="8">
        <f>DI108</f>
        <v>2.3895189621961332</v>
      </c>
      <c r="BX108" s="11">
        <f>DJ108</f>
        <v>1.8571073320634384</v>
      </c>
      <c r="BY108" s="11">
        <f>LARGE(BW108:BX108,1)</f>
        <v>2.3895189621961332</v>
      </c>
      <c r="BZ108" s="11">
        <f>BG108/BY108</f>
        <v>1.272442808246005</v>
      </c>
      <c r="CA108" s="11"/>
      <c r="CC108" s="11"/>
      <c r="CD108" s="11">
        <f>AZ108</f>
        <v>0.4608360172672155</v>
      </c>
      <c r="CE108" s="11">
        <f>CD108*(180/PI())</f>
        <v>26.40395883702938</v>
      </c>
      <c r="CF108" s="11">
        <f>(PI()/2)-CD108</f>
        <v>1.109960309527681</v>
      </c>
      <c r="CG108" s="11">
        <f>CF108*(180/PI())</f>
        <v>63.59604116297062</v>
      </c>
      <c r="CH108" s="2" t="s">
        <v>13</v>
      </c>
      <c r="CI108" s="11">
        <f>CD108-(CK108+CN108)</f>
        <v>0.12106673456794731</v>
      </c>
      <c r="CJ108" s="11">
        <f>CI108*(180/PI())</f>
        <v>6.936612930173971</v>
      </c>
      <c r="CK108" s="11">
        <f>ACOS((DD108^2+DC108^2-AH108^2)/(2*DD108*DC108))</f>
        <v>0.15370214271856475</v>
      </c>
      <c r="CL108" s="11">
        <f>CK108*(180/PI())</f>
        <v>8.806484079891197</v>
      </c>
      <c r="CM108" s="2" t="s">
        <v>13</v>
      </c>
      <c r="CN108" s="11">
        <f>ACOS((AT108^2+DD108^2-(AG108-AM108)^2)/(2*AT108*DD108))-CF108</f>
        <v>0.18606713998070346</v>
      </c>
      <c r="CO108" s="11">
        <f>CN108*(180/PI())</f>
        <v>10.66086182696421</v>
      </c>
      <c r="CP108" s="11">
        <f>ATAN(AT108/AM108)</f>
        <v>0.5172093832916667</v>
      </c>
      <c r="CQ108" s="11">
        <f>CP108*(180/PI())</f>
        <v>29.633914787176618</v>
      </c>
      <c r="CR108" s="11">
        <f>ACOS((DB108^2+DA108^2-AH108^2)/(2*DB108*DA108))</f>
        <v>0.15925316813097856</v>
      </c>
      <c r="CS108" s="11">
        <f>CR108*(180/PI())</f>
        <v>9.124534407992376</v>
      </c>
      <c r="CT108" s="2" t="s">
        <v>13</v>
      </c>
      <c r="CU108" s="11">
        <f>ACOS((DA108^2+AM108^2-(AE108-AT108)^2)/(2*DA108*AM108))-CD108</f>
        <v>0.5476385071481511</v>
      </c>
      <c r="CV108" s="11">
        <f>CU108*(180/PI())</f>
        <v>31.377375158434024</v>
      </c>
      <c r="CW108" s="2" t="s">
        <v>13</v>
      </c>
      <c r="CX108" s="11">
        <f>((PI()/2)-CD108)-(CU108+CR108)</f>
        <v>0.40306863424855144</v>
      </c>
      <c r="CY108" s="11">
        <f>CX108*(180/PI())</f>
        <v>23.094131596544226</v>
      </c>
      <c r="DA108" s="11">
        <f>SQRT(AM108^2+(AE108-AT108)^2)</f>
        <v>2.1752190538193537</v>
      </c>
      <c r="DB108" s="11">
        <f>SQRT((AM108-AH108)^2+(AE108-AT108)^2)</f>
        <v>2.000602725538506</v>
      </c>
      <c r="DC108" s="11">
        <f>SQRT((AG108-AM108)^2+(AT108-AH108)^2)</f>
        <v>2.3575340551066604</v>
      </c>
      <c r="DD108" s="11">
        <f>SQRT((AG108-AM108)^2+AT108^2)</f>
        <v>2.4314879164113323</v>
      </c>
      <c r="DE108" s="11">
        <f>SQRT(AM108^2+AT108^2)</f>
        <v>1.3342372514698715</v>
      </c>
      <c r="DF108" s="11">
        <f>DC108*SIN(CK108+CN108)</f>
        <v>0.7856943689515598</v>
      </c>
      <c r="DG108" s="11">
        <f>DE108*SIN(CP108+CD108)</f>
        <v>1.1066257544379823</v>
      </c>
      <c r="DH108" s="11">
        <f>DB108*SIN(CU108+CR108)</f>
        <v>1.2993382360950654</v>
      </c>
      <c r="DI108" s="11">
        <f>DD108*SIN(CF108+CI108+CK108)</f>
        <v>2.3895189621961332</v>
      </c>
      <c r="DJ108" s="11">
        <f>DA108*SIN(CR108+CX108+CD108)</f>
        <v>1.8571073320634384</v>
      </c>
      <c r="DK108" s="11"/>
      <c r="DL108" s="11"/>
      <c r="DM108" s="11"/>
      <c r="DN108" s="11"/>
      <c r="DO108" s="11"/>
      <c r="DP108" s="11"/>
      <c r="DQ108" s="11"/>
      <c r="DR108" s="11"/>
    </row>
    <row r="109" spans="1:122" ht="15">
      <c r="A109" s="5">
        <v>109</v>
      </c>
      <c r="B109" s="14" t="s">
        <v>109</v>
      </c>
      <c r="C109" s="15" t="s">
        <v>218</v>
      </c>
      <c r="D109" s="12">
        <v>3.5</v>
      </c>
      <c r="E109" s="12">
        <v>2.5</v>
      </c>
      <c r="F109" s="12">
        <v>0.3125</v>
      </c>
      <c r="G109" s="8">
        <f>H109*490/144</f>
        <v>6.047905815972222</v>
      </c>
      <c r="H109" s="16">
        <f>AH109*(AD109+AG109)</f>
        <v>1.77734375</v>
      </c>
      <c r="I109" s="8">
        <f>BD109</f>
        <v>2.190625606439052</v>
      </c>
      <c r="J109" s="11">
        <f>BN109</f>
        <v>0.9270602769874321</v>
      </c>
      <c r="K109" s="11">
        <f>BI109</f>
        <v>1.1101926921632754</v>
      </c>
      <c r="L109" s="11">
        <f>AM109</f>
        <v>1.1370192307692308</v>
      </c>
      <c r="M109" s="11">
        <f>AO109</f>
        <v>2.362980769230769</v>
      </c>
      <c r="N109" s="8">
        <f>BE109</f>
        <v>0.9387945517515522</v>
      </c>
      <c r="O109" s="11">
        <f>BO109</f>
        <v>0.503920688424059</v>
      </c>
      <c r="P109" s="11">
        <f>BJ109</f>
        <v>0.7267743051703317</v>
      </c>
      <c r="Q109" s="11">
        <f>AT109</f>
        <v>0.6370192307692307</v>
      </c>
      <c r="R109" s="11">
        <f>AV109</f>
        <v>1.8629807692307692</v>
      </c>
      <c r="S109" s="8">
        <f>BF109</f>
        <v>0.5187109315465224</v>
      </c>
      <c r="T109" s="11">
        <f>BU109</f>
        <v>0.4002446621132041</v>
      </c>
      <c r="U109" s="11">
        <f>BK109</f>
        <v>0.540227869048335</v>
      </c>
      <c r="V109" s="11">
        <f>BT109</f>
        <v>1.2959846330188198</v>
      </c>
      <c r="W109" s="8">
        <f>BG109</f>
        <v>2.610709226644082</v>
      </c>
      <c r="X109" s="11">
        <f>BZ109</f>
        <v>1.0887449584122268</v>
      </c>
      <c r="Y109" s="11">
        <f>BL109</f>
        <v>1.2119746506804732</v>
      </c>
      <c r="Z109" s="11">
        <f>BY109</f>
        <v>2.3979070639752167</v>
      </c>
      <c r="AA109" s="11">
        <f>BA109</f>
        <v>26.62265831796957</v>
      </c>
      <c r="AB109" s="11">
        <f>BB109</f>
        <v>0.5012574254045364</v>
      </c>
      <c r="AD109" s="8">
        <f>AE109-AH109</f>
        <v>2.1875</v>
      </c>
      <c r="AE109" s="11">
        <f>E109</f>
        <v>2.5</v>
      </c>
      <c r="AF109" s="11">
        <f>AG109-AH109</f>
        <v>3.1875</v>
      </c>
      <c r="AG109" s="11">
        <f>D109</f>
        <v>3.5</v>
      </c>
      <c r="AH109" s="11">
        <f>F109</f>
        <v>0.3125</v>
      </c>
      <c r="AI109" s="8">
        <f>AG109*AH109</f>
        <v>1.09375</v>
      </c>
      <c r="AJ109" s="11">
        <f>AG109/2</f>
        <v>1.75</v>
      </c>
      <c r="AK109" s="11">
        <f>AD109*AH109</f>
        <v>0.68359375</v>
      </c>
      <c r="AL109" s="11">
        <f>AH109/2</f>
        <v>0.15625</v>
      </c>
      <c r="AM109" s="11">
        <f>(AI109*AJ109+AK109*AL109)/(AI109+AK109)</f>
        <v>1.1370192307692308</v>
      </c>
      <c r="AN109" s="11"/>
      <c r="AO109" s="11">
        <f>AG109-AM109</f>
        <v>2.362980769230769</v>
      </c>
      <c r="AP109" s="8">
        <f>AE109*AH109</f>
        <v>0.78125</v>
      </c>
      <c r="AQ109" s="11">
        <f>AE109/2</f>
        <v>1.25</v>
      </c>
      <c r="AR109" s="11">
        <f>AF109*AH109</f>
        <v>0.99609375</v>
      </c>
      <c r="AS109" s="11">
        <f>AH109/2</f>
        <v>0.15625</v>
      </c>
      <c r="AT109" s="11">
        <f>(AP109*AQ109+AR109*AS109)/(AP109+AR109)</f>
        <v>0.6370192307692307</v>
      </c>
      <c r="AU109" s="11"/>
      <c r="AV109" s="11">
        <f>AE109-AT109</f>
        <v>1.8629807692307692</v>
      </c>
      <c r="AX109" s="11">
        <f>-(AD109*AE109*AF109*AG109*AH109)/(4*(AE109+AF109))</f>
        <v>-0.8380596454326923</v>
      </c>
      <c r="AY109" s="11">
        <f>IF(AE109=AG109,"N/A",(2*AX109)/(BE109-BD109))</f>
        <v>1.3389341034392228</v>
      </c>
      <c r="AZ109" s="11">
        <f>IF(AE109=AG109,PI()/4,(1/2)*ATAN(AY109))</f>
        <v>0.46465304328202445</v>
      </c>
      <c r="BA109" s="11">
        <f>IF(AE109=AG109,45,(1/2)*ATAN(AY109)*(180/PI()))</f>
        <v>26.62265831796957</v>
      </c>
      <c r="BB109" s="11">
        <f>IF(AE109=AG109,1,TAN(BA109/(180/PI())))</f>
        <v>0.5012574254045364</v>
      </c>
      <c r="BD109" s="11">
        <f>(1/3)*(AH109*(AG109-AM109)^3+AE109*AM109^3-AD109*(AM109-AH109)^3)</f>
        <v>2.190625606439052</v>
      </c>
      <c r="BE109" s="11">
        <f>(1/3)*(AH109*(AE109-AT109)^3+AG109*AT109^3-AF109*(AT109-AH109)^3)</f>
        <v>0.9387945517515522</v>
      </c>
      <c r="BF109" s="11">
        <f>BD109*(SIN(AZ109))^2+BE109*(COS(AZ109))^2+AX109*SIN(2*AZ109)</f>
        <v>0.5187109315465224</v>
      </c>
      <c r="BG109" s="11">
        <f>BD109*COS(AZ109)^2+BE109*SIN(AZ109)^2-AX109*SIN(2*AZ109)</f>
        <v>2.610709226644082</v>
      </c>
      <c r="BH109" s="11"/>
      <c r="BI109" s="8">
        <f>SQRT(BD109/H109)</f>
        <v>1.1101926921632754</v>
      </c>
      <c r="BJ109" s="11">
        <f>SQRT(BE109/H109)</f>
        <v>0.7267743051703317</v>
      </c>
      <c r="BK109" s="11">
        <f>SQRT(BF109/H109)</f>
        <v>0.540227869048335</v>
      </c>
      <c r="BL109" s="11">
        <f>SQRT(BG109/H109)</f>
        <v>1.2119746506804732</v>
      </c>
      <c r="BM109" s="11"/>
      <c r="BN109" s="8">
        <f>BD109/(AG109-AM109)</f>
        <v>0.9270602769874321</v>
      </c>
      <c r="BO109" s="11">
        <f>BE109/(AE109-AT109)</f>
        <v>0.503920688424059</v>
      </c>
      <c r="BP109" s="11"/>
      <c r="BQ109" s="8">
        <f>DF109</f>
        <v>0.7687688318628105</v>
      </c>
      <c r="BR109" s="11">
        <f>DG109</f>
        <v>1.0789933100848808</v>
      </c>
      <c r="BS109" s="11">
        <f>DH109</f>
        <v>1.2959846330188198</v>
      </c>
      <c r="BT109" s="11">
        <f>LARGE(BQ109:BS109,1)</f>
        <v>1.2959846330188198</v>
      </c>
      <c r="BU109" s="11">
        <f>BF109/BT109</f>
        <v>0.4002446621132041</v>
      </c>
      <c r="BV109" s="11"/>
      <c r="BW109" s="8">
        <f>DI109</f>
        <v>2.3979070639752167</v>
      </c>
      <c r="BX109" s="11">
        <f>DJ109</f>
        <v>1.8512944115658287</v>
      </c>
      <c r="BY109" s="11">
        <f>LARGE(BW109:BX109,1)</f>
        <v>2.3979070639752167</v>
      </c>
      <c r="BZ109" s="11">
        <f>BG109/BY109</f>
        <v>1.0887449584122268</v>
      </c>
      <c r="CA109" s="11"/>
      <c r="CC109" s="11"/>
      <c r="CD109" s="11">
        <f>AZ109</f>
        <v>0.46465304328202445</v>
      </c>
      <c r="CE109" s="11">
        <f>CD109*(180/PI())</f>
        <v>26.62265831796957</v>
      </c>
      <c r="CF109" s="11">
        <f>(PI()/2)-CD109</f>
        <v>1.1061432835128722</v>
      </c>
      <c r="CG109" s="11">
        <f>CF109*(180/PI())</f>
        <v>63.37734168203043</v>
      </c>
      <c r="CH109" s="2" t="s">
        <v>13</v>
      </c>
      <c r="CI109" s="11">
        <f>CD109-(CK109+CN109)</f>
        <v>0.13648091600265083</v>
      </c>
      <c r="CJ109" s="11">
        <f>CI109*(180/PI())</f>
        <v>7.8197804710313905</v>
      </c>
      <c r="CK109" s="11">
        <f>ACOS((DD109^2+DC109^2-AH109^2)/(2*DD109*DC109))</f>
        <v>0.1268421270515816</v>
      </c>
      <c r="CL109" s="11">
        <f>CK109*(180/PI())</f>
        <v>7.267518544517794</v>
      </c>
      <c r="CM109" s="2" t="s">
        <v>13</v>
      </c>
      <c r="CN109" s="11">
        <f>ACOS((AT109^2+DD109^2-(AG109-AM109)^2)/(2*AT109*DD109))-CF109</f>
        <v>0.20133000022779202</v>
      </c>
      <c r="CO109" s="11">
        <f>CN109*(180/PI())</f>
        <v>11.535359302420385</v>
      </c>
      <c r="CP109" s="11">
        <f>ATAN(AT109/AM109)</f>
        <v>0.5106814342413787</v>
      </c>
      <c r="CQ109" s="11">
        <f>CP109*(180/PI())</f>
        <v>29.259890857718684</v>
      </c>
      <c r="CR109" s="11">
        <f>ACOS((DB109^2+DA109^2-AH109^2)/(2*DB109*DA109))</f>
        <v>0.1313081949036521</v>
      </c>
      <c r="CS109" s="11">
        <f>CR109*(180/PI())</f>
        <v>7.5234053834604895</v>
      </c>
      <c r="CT109" s="2" t="s">
        <v>13</v>
      </c>
      <c r="CU109" s="11">
        <f>ACOS((DA109^2+AM109^2-(AE109-AT109)^2)/(2*DA109*AM109))-CD109</f>
        <v>0.5581682035596327</v>
      </c>
      <c r="CV109" s="11">
        <f>CU109*(180/PI())</f>
        <v>31.98068232236597</v>
      </c>
      <c r="CW109" s="2" t="s">
        <v>13</v>
      </c>
      <c r="CX109" s="11">
        <f>((PI()/2)-CD109)-(CU109+CR109)</f>
        <v>0.4166668850495874</v>
      </c>
      <c r="CY109" s="11">
        <f>CX109*(180/PI())</f>
        <v>23.873253976203976</v>
      </c>
      <c r="DA109" s="11">
        <f>SQRT(AM109^2+(AE109-AT109)^2)</f>
        <v>2.1825466954140342</v>
      </c>
      <c r="DB109" s="11">
        <f>SQRT((AM109-AH109)^2+(AE109-AT109)^2)</f>
        <v>2.0372847882492895</v>
      </c>
      <c r="DC109" s="11">
        <f>SQRT((AG109-AM109)^2+(AT109-AH109)^2)</f>
        <v>2.3851605495004926</v>
      </c>
      <c r="DD109" s="11">
        <f>SQRT((AG109-AM109)^2+AT109^2)</f>
        <v>2.447339701824056</v>
      </c>
      <c r="DE109" s="11">
        <f>SQRT(AM109^2+AT109^2)</f>
        <v>1.303305885626577</v>
      </c>
      <c r="DF109" s="11">
        <f>DC109*SIN(CK109+CN109)</f>
        <v>0.7687688318628105</v>
      </c>
      <c r="DG109" s="11">
        <f>DE109*SIN(CP109+CD109)</f>
        <v>1.0789933100848808</v>
      </c>
      <c r="DH109" s="11">
        <f>DB109*SIN(CU109+CR109)</f>
        <v>1.2959846330188198</v>
      </c>
      <c r="DI109" s="11">
        <f>DD109*SIN(CF109+CI109+CK109)</f>
        <v>2.3979070639752167</v>
      </c>
      <c r="DJ109" s="11">
        <f>DA109*SIN(CR109+CX109+CD109)</f>
        <v>1.8512944115658287</v>
      </c>
      <c r="DK109" s="11"/>
      <c r="DL109" s="11"/>
      <c r="DM109" s="11"/>
      <c r="DN109" s="11"/>
      <c r="DO109" s="11"/>
      <c r="DP109" s="11"/>
      <c r="DQ109" s="11"/>
      <c r="DR109" s="11"/>
    </row>
    <row r="110" spans="1:122" ht="15">
      <c r="A110" s="1">
        <v>110</v>
      </c>
      <c r="B110" s="14" t="s">
        <v>109</v>
      </c>
      <c r="C110" s="15" t="s">
        <v>219</v>
      </c>
      <c r="D110" s="12">
        <v>3.5</v>
      </c>
      <c r="E110" s="12">
        <v>2.5</v>
      </c>
      <c r="F110" s="12">
        <v>0.25</v>
      </c>
      <c r="G110" s="8">
        <f>H110*490/144</f>
        <v>4.891493055555555</v>
      </c>
      <c r="H110" s="16">
        <f>AH110*(AD110+AG110)</f>
        <v>1.4375</v>
      </c>
      <c r="I110" s="8">
        <f>BD110</f>
        <v>1.8002858922101455</v>
      </c>
      <c r="J110" s="11">
        <f>BN110</f>
        <v>0.7545617406985574</v>
      </c>
      <c r="K110" s="11">
        <f>BI110</f>
        <v>1.1190946316469268</v>
      </c>
      <c r="L110" s="11">
        <f>AM110</f>
        <v>1.1141304347826086</v>
      </c>
      <c r="M110" s="11">
        <f>AO110</f>
        <v>2.3858695652173916</v>
      </c>
      <c r="N110" s="8">
        <f>BE110</f>
        <v>0.776848392210145</v>
      </c>
      <c r="O110" s="11">
        <f>BO110</f>
        <v>0.4119311359269933</v>
      </c>
      <c r="P110" s="11">
        <f>BJ110</f>
        <v>0.7351301060641171</v>
      </c>
      <c r="Q110" s="11">
        <f>AT110</f>
        <v>0.6141304347826086</v>
      </c>
      <c r="R110" s="11">
        <f>AV110</f>
        <v>1.8858695652173914</v>
      </c>
      <c r="S110" s="8">
        <f>BF110</f>
        <v>0.4251137502311295</v>
      </c>
      <c r="T110" s="11">
        <f>BU110</f>
        <v>0.32880611983682867</v>
      </c>
      <c r="U110" s="11">
        <f>BK110</f>
        <v>0.5438118282169043</v>
      </c>
      <c r="V110" s="11">
        <f>BT110</f>
        <v>1.2929009668131903</v>
      </c>
      <c r="W110" s="8">
        <f>BG110</f>
        <v>2.1520205341891607</v>
      </c>
      <c r="X110" s="11">
        <f>BZ110</f>
        <v>0.8943513384720408</v>
      </c>
      <c r="Y110" s="11">
        <f>BL110</f>
        <v>1.223543118534937</v>
      </c>
      <c r="Z110" s="11">
        <f>BY110</f>
        <v>2.406236164263802</v>
      </c>
      <c r="AA110" s="11">
        <f>BA110</f>
        <v>26.82764102617102</v>
      </c>
      <c r="AB110" s="11">
        <f>BB110</f>
        <v>0.5057420200176905</v>
      </c>
      <c r="AD110" s="8">
        <f>AE110-AH110</f>
        <v>2.25</v>
      </c>
      <c r="AE110" s="11">
        <f>E110</f>
        <v>2.5</v>
      </c>
      <c r="AF110" s="11">
        <f>AG110-AH110</f>
        <v>3.25</v>
      </c>
      <c r="AG110" s="11">
        <f>D110</f>
        <v>3.5</v>
      </c>
      <c r="AH110" s="11">
        <f>F110</f>
        <v>0.25</v>
      </c>
      <c r="AI110" s="8">
        <f>AG110*AH110</f>
        <v>0.875</v>
      </c>
      <c r="AJ110" s="11">
        <f>AG110/2</f>
        <v>1.75</v>
      </c>
      <c r="AK110" s="11">
        <f>AD110*AH110</f>
        <v>0.5625</v>
      </c>
      <c r="AL110" s="11">
        <f>AH110/2</f>
        <v>0.125</v>
      </c>
      <c r="AM110" s="11">
        <f>(AI110*AJ110+AK110*AL110)/(AI110+AK110)</f>
        <v>1.1141304347826086</v>
      </c>
      <c r="AN110" s="11"/>
      <c r="AO110" s="11">
        <f>AG110-AM110</f>
        <v>2.3858695652173916</v>
      </c>
      <c r="AP110" s="8">
        <f>AE110*AH110</f>
        <v>0.625</v>
      </c>
      <c r="AQ110" s="11">
        <f>AE110/2</f>
        <v>1.25</v>
      </c>
      <c r="AR110" s="11">
        <f>AF110*AH110</f>
        <v>0.8125</v>
      </c>
      <c r="AS110" s="11">
        <f>AH110/2</f>
        <v>0.125</v>
      </c>
      <c r="AT110" s="11">
        <f>(AP110*AQ110+AR110*AS110)/(AP110+AR110)</f>
        <v>0.6141304347826086</v>
      </c>
      <c r="AU110" s="11"/>
      <c r="AV110" s="11">
        <f>AE110-AT110</f>
        <v>1.8858695652173914</v>
      </c>
      <c r="AX110" s="11">
        <f>-(AD110*AE110*AF110*AG110*AH110)/(4*(AE110+AF110))</f>
        <v>-0.6954823369565217</v>
      </c>
      <c r="AY110" s="11">
        <f>IF(AE110=AG110,"N/A",(2*AX110)/(BE110-BD110))</f>
        <v>1.3591105210753396</v>
      </c>
      <c r="AZ110" s="11">
        <f>IF(AE110=AG110,PI()/4,(1/2)*ATAN(AY110))</f>
        <v>0.4682306664497945</v>
      </c>
      <c r="BA110" s="11">
        <f>IF(AE110=AG110,45,(1/2)*ATAN(AY110)*(180/PI()))</f>
        <v>26.82764102617102</v>
      </c>
      <c r="BB110" s="11">
        <f>IF(AE110=AG110,1,TAN(BA110/(180/PI())))</f>
        <v>0.5057420200176905</v>
      </c>
      <c r="BD110" s="11">
        <f>(1/3)*(AH110*(AG110-AM110)^3+AE110*AM110^3-AD110*(AM110-AH110)^3)</f>
        <v>1.8002858922101455</v>
      </c>
      <c r="BE110" s="11">
        <f>(1/3)*(AH110*(AE110-AT110)^3+AG110*AT110^3-AF110*(AT110-AH110)^3)</f>
        <v>0.776848392210145</v>
      </c>
      <c r="BF110" s="11">
        <f>BD110*(SIN(AZ110))^2+BE110*(COS(AZ110))^2+AX110*SIN(2*AZ110)</f>
        <v>0.4251137502311295</v>
      </c>
      <c r="BG110" s="11">
        <f>BD110*COS(AZ110)^2+BE110*SIN(AZ110)^2-AX110*SIN(2*AZ110)</f>
        <v>2.1520205341891607</v>
      </c>
      <c r="BH110" s="11"/>
      <c r="BI110" s="8">
        <f>SQRT(BD110/H110)</f>
        <v>1.1190946316469268</v>
      </c>
      <c r="BJ110" s="11">
        <f>SQRT(BE110/H110)</f>
        <v>0.7351301060641171</v>
      </c>
      <c r="BK110" s="11">
        <f>SQRT(BF110/H110)</f>
        <v>0.5438118282169043</v>
      </c>
      <c r="BL110" s="11">
        <f>SQRT(BG110/H110)</f>
        <v>1.223543118534937</v>
      </c>
      <c r="BM110" s="11"/>
      <c r="BN110" s="8">
        <f>BD110/(AG110-AM110)</f>
        <v>0.7545617406985574</v>
      </c>
      <c r="BO110" s="11">
        <f>BE110/(AE110-AT110)</f>
        <v>0.4119311359269933</v>
      </c>
      <c r="BP110" s="11"/>
      <c r="BQ110" s="8">
        <f>DF110</f>
        <v>0.7518238295595677</v>
      </c>
      <c r="BR110" s="11">
        <f>DG110</f>
        <v>1.0508465549216384</v>
      </c>
      <c r="BS110" s="11">
        <f>DH110</f>
        <v>1.2929009668131903</v>
      </c>
      <c r="BT110" s="11">
        <f>LARGE(BQ110:BS110,1)</f>
        <v>1.2929009668131903</v>
      </c>
      <c r="BU110" s="11">
        <f>BF110/BT110</f>
        <v>0.32880611983682867</v>
      </c>
      <c r="BV110" s="11"/>
      <c r="BW110" s="8">
        <f>DI110</f>
        <v>2.406236164263802</v>
      </c>
      <c r="BX110" s="11">
        <f>DJ110</f>
        <v>1.8453227717654228</v>
      </c>
      <c r="BY110" s="11">
        <f>LARGE(BW110:BX110,1)</f>
        <v>2.406236164263802</v>
      </c>
      <c r="BZ110" s="11">
        <f>BG110/BY110</f>
        <v>0.8943513384720408</v>
      </c>
      <c r="CA110" s="11"/>
      <c r="CC110" s="11"/>
      <c r="CD110" s="11">
        <f>AZ110</f>
        <v>0.4682306664497945</v>
      </c>
      <c r="CE110" s="11">
        <f>CD110*(180/PI())</f>
        <v>26.82764102617102</v>
      </c>
      <c r="CF110" s="11">
        <f>(PI()/2)-CD110</f>
        <v>1.102565660345102</v>
      </c>
      <c r="CG110" s="11">
        <f>CF110*(180/PI())</f>
        <v>63.17235897382898</v>
      </c>
      <c r="CH110" s="2" t="s">
        <v>13</v>
      </c>
      <c r="CI110" s="11">
        <f>CD110-(CK110+CN110)</f>
        <v>0.15145090404176054</v>
      </c>
      <c r="CJ110" s="11">
        <f>CI110*(180/PI())</f>
        <v>8.6774976050337</v>
      </c>
      <c r="CK110" s="11">
        <f>ACOS((DD110^2+DC110^2-AH110^2)/(2*DD110*DC110))</f>
        <v>0.10048323814253446</v>
      </c>
      <c r="CL110" s="11">
        <f>CK110*(180/PI())</f>
        <v>5.7572654573751985</v>
      </c>
      <c r="CM110" s="2" t="s">
        <v>13</v>
      </c>
      <c r="CN110" s="11">
        <f>ACOS((AT110^2+DD110^2-(AG110-AM110)^2)/(2*AT110*DD110))-CF110</f>
        <v>0.2162965242654995</v>
      </c>
      <c r="CO110" s="11">
        <f>CN110*(180/PI())</f>
        <v>12.39287796376212</v>
      </c>
      <c r="CP110" s="11">
        <f>ATAN(AT110/AM110)</f>
        <v>0.5037790145102027</v>
      </c>
      <c r="CQ110" s="11">
        <f>CP110*(180/PI())</f>
        <v>28.864411338694474</v>
      </c>
      <c r="CR110" s="11">
        <f>ACOS((DB110^2+DA110^2-AH110^2)/(2*DB110*DA110))</f>
        <v>0.10394805162073184</v>
      </c>
      <c r="CS110" s="11">
        <f>CR110*(180/PI())</f>
        <v>5.955784646475951</v>
      </c>
      <c r="CT110" s="2" t="s">
        <v>13</v>
      </c>
      <c r="CU110" s="11">
        <f>ACOS((DA110^2+AM110^2-(AE110-AT110)^2)/(2*DA110*AM110))-CD110</f>
        <v>0.5689545655110503</v>
      </c>
      <c r="CV110" s="11">
        <f>CU110*(180/PI())</f>
        <v>32.59869533848269</v>
      </c>
      <c r="CW110" s="2" t="s">
        <v>13</v>
      </c>
      <c r="CX110" s="11">
        <f>((PI()/2)-CD110)-(CU110+CR110)</f>
        <v>0.42966304321331983</v>
      </c>
      <c r="CY110" s="11">
        <f>CX110*(180/PI())</f>
        <v>24.617878988870334</v>
      </c>
      <c r="DA110" s="11">
        <f>SQRT(AM110^2+(AE110-AT110)^2)</f>
        <v>2.1903859574792106</v>
      </c>
      <c r="DB110" s="11">
        <f>SQRT((AM110-AH110)^2+(AE110-AT110)^2)</f>
        <v>2.0744217086529955</v>
      </c>
      <c r="DC110" s="11">
        <f>SQRT((AG110-AM110)^2+(AT110-AH110)^2)</f>
        <v>2.413496334317829</v>
      </c>
      <c r="DD110" s="11">
        <f>SQRT((AG110-AM110)^2+AT110^2)</f>
        <v>2.463641567508736</v>
      </c>
      <c r="DE110" s="11">
        <f>SQRT(AM110^2+AT110^2)</f>
        <v>1.2721803396669673</v>
      </c>
      <c r="DF110" s="11">
        <f>DC110*SIN(CK110+CN110)</f>
        <v>0.7518238295595677</v>
      </c>
      <c r="DG110" s="11">
        <f>DE110*SIN(CP110+CD110)</f>
        <v>1.0508465549216384</v>
      </c>
      <c r="DH110" s="11">
        <f>DB110*SIN(CU110+CR110)</f>
        <v>1.2929009668131903</v>
      </c>
      <c r="DI110" s="11">
        <f>DD110*SIN(CF110+CI110+CK110)</f>
        <v>2.406236164263802</v>
      </c>
      <c r="DJ110" s="11">
        <f>DA110*SIN(CR110+CX110+CD110)</f>
        <v>1.8453227717654228</v>
      </c>
      <c r="DK110" s="11"/>
      <c r="DL110" s="11"/>
      <c r="DM110" s="11"/>
      <c r="DN110" s="11"/>
      <c r="DO110" s="11"/>
      <c r="DP110" s="11"/>
      <c r="DQ110" s="11"/>
      <c r="DR110" s="11"/>
    </row>
    <row r="111" spans="1:122" ht="15">
      <c r="A111" s="5">
        <v>111</v>
      </c>
      <c r="B111" s="14" t="s">
        <v>116</v>
      </c>
      <c r="C111" s="15" t="s">
        <v>220</v>
      </c>
      <c r="D111" s="13">
        <v>3</v>
      </c>
      <c r="E111" s="13">
        <v>3</v>
      </c>
      <c r="F111" s="12">
        <v>0.5</v>
      </c>
      <c r="G111" s="8">
        <f>H111*490/144</f>
        <v>9.35763888888889</v>
      </c>
      <c r="H111" s="16">
        <f>AH111*(AD111+AG111)</f>
        <v>2.75</v>
      </c>
      <c r="I111" s="8">
        <f>BD111</f>
        <v>2.216382575757576</v>
      </c>
      <c r="J111" s="11">
        <f>BN111</f>
        <v>1.0716575091575093</v>
      </c>
      <c r="K111" s="11">
        <f>BI111</f>
        <v>0.8977512463235471</v>
      </c>
      <c r="L111" s="11">
        <f>AM111</f>
        <v>0.9318181818181818</v>
      </c>
      <c r="M111" s="11">
        <f>AO111</f>
        <v>2.0681818181818183</v>
      </c>
      <c r="N111" s="8">
        <f>BE111</f>
        <v>2.216382575757576</v>
      </c>
      <c r="O111" s="11">
        <f>BO111</f>
        <v>1.0716575091575093</v>
      </c>
      <c r="P111" s="11">
        <f>BJ111</f>
        <v>0.8977512463235471</v>
      </c>
      <c r="Q111" s="11">
        <f>AT111</f>
        <v>0.9318181818181818</v>
      </c>
      <c r="R111" s="11">
        <f>AV111</f>
        <v>2.0681818181818183</v>
      </c>
      <c r="S111" s="8">
        <f>BF111</f>
        <v>0.9379734848484853</v>
      </c>
      <c r="T111" s="11">
        <f>BU111</f>
        <v>0.7117777101273127</v>
      </c>
      <c r="U111" s="11">
        <f>BK111</f>
        <v>0.5840216324911527</v>
      </c>
      <c r="V111" s="11">
        <f>BT111</f>
        <v>1.3177899103931112</v>
      </c>
      <c r="W111" s="8">
        <f>BG111</f>
        <v>3.494791666666667</v>
      </c>
      <c r="X111" s="11">
        <f>BZ111</f>
        <v>1.6474605908894915</v>
      </c>
      <c r="Y111" s="11">
        <f>BL111</f>
        <v>1.1273124382057236</v>
      </c>
      <c r="Z111" s="11">
        <f>BY111</f>
        <v>2.121320343559642</v>
      </c>
      <c r="AA111" s="11">
        <f>BA111</f>
        <v>45</v>
      </c>
      <c r="AB111" s="11">
        <f>BB111</f>
        <v>1</v>
      </c>
      <c r="AD111" s="8">
        <f>AE111-AH111</f>
        <v>2.5</v>
      </c>
      <c r="AE111" s="11">
        <f>E111</f>
        <v>3</v>
      </c>
      <c r="AF111" s="11">
        <f>AG111-AH111</f>
        <v>2.5</v>
      </c>
      <c r="AG111" s="11">
        <f>D111</f>
        <v>3</v>
      </c>
      <c r="AH111" s="11">
        <f>F111</f>
        <v>0.5</v>
      </c>
      <c r="AI111" s="8">
        <f>AG111*AH111</f>
        <v>1.5</v>
      </c>
      <c r="AJ111" s="11">
        <f>AG111/2</f>
        <v>1.5</v>
      </c>
      <c r="AK111" s="11">
        <f>AD111*AH111</f>
        <v>1.25</v>
      </c>
      <c r="AL111" s="11">
        <f>AH111/2</f>
        <v>0.25</v>
      </c>
      <c r="AM111" s="11">
        <f>(AI111*AJ111+AK111*AL111)/(AI111+AK111)</f>
        <v>0.9318181818181818</v>
      </c>
      <c r="AN111" s="11"/>
      <c r="AO111" s="11">
        <f>AG111-AM111</f>
        <v>2.0681818181818183</v>
      </c>
      <c r="AP111" s="8">
        <f>AE111*AH111</f>
        <v>1.5</v>
      </c>
      <c r="AQ111" s="11">
        <f>AE111/2</f>
        <v>1.5</v>
      </c>
      <c r="AR111" s="11">
        <f>AF111*AH111</f>
        <v>1.25</v>
      </c>
      <c r="AS111" s="11">
        <f>AH111/2</f>
        <v>0.25</v>
      </c>
      <c r="AT111" s="11">
        <f>(AP111*AQ111+AR111*AS111)/(AP111+AR111)</f>
        <v>0.9318181818181818</v>
      </c>
      <c r="AU111" s="11"/>
      <c r="AV111" s="11">
        <f>AE111-AT111</f>
        <v>2.0681818181818183</v>
      </c>
      <c r="AX111" s="11">
        <f>-(AD111*AE111*AF111*AG111*AH111)/(4*(AE111+AF111))</f>
        <v>-1.2784090909090908</v>
      </c>
      <c r="AY111" s="11" t="str">
        <f>IF(AE111=AG111,"N/A",(2*AX111)/(BE111-BD111))</f>
        <v>N/A</v>
      </c>
      <c r="AZ111" s="11">
        <f>IF(AE111=AG111,PI()/4,(1/2)*ATAN(AY111))</f>
        <v>0.7853981633974483</v>
      </c>
      <c r="BA111" s="11">
        <f>IF(AE111=AG111,45,(1/2)*ATAN(AY111)*(180/PI()))</f>
        <v>45</v>
      </c>
      <c r="BB111" s="11">
        <f>IF(AE111=AG111,1,TAN(BA111/(180/PI())))</f>
        <v>1</v>
      </c>
      <c r="BD111" s="11">
        <f>(1/3)*(AH111*(AG111-AM111)^3+AE111*AM111^3-AD111*(AM111-AH111)^3)</f>
        <v>2.216382575757576</v>
      </c>
      <c r="BE111" s="11">
        <f>(1/3)*(AH111*(AE111-AT111)^3+AG111*AT111^3-AF111*(AT111-AH111)^3)</f>
        <v>2.216382575757576</v>
      </c>
      <c r="BF111" s="11">
        <f>BD111*(SIN(AZ111))^2+BE111*(COS(AZ111))^2+AX111*SIN(2*AZ111)</f>
        <v>0.9379734848484853</v>
      </c>
      <c r="BG111" s="11">
        <f>BD111*COS(AZ111)^2+BE111*SIN(AZ111)^2-AX111*SIN(2*AZ111)</f>
        <v>3.494791666666667</v>
      </c>
      <c r="BH111" s="11"/>
      <c r="BI111" s="8">
        <f>SQRT(BD111/H111)</f>
        <v>0.8977512463235471</v>
      </c>
      <c r="BJ111" s="11">
        <f>SQRT(BE111/H111)</f>
        <v>0.8977512463235471</v>
      </c>
      <c r="BK111" s="11">
        <f>SQRT(BF111/H111)</f>
        <v>0.5840216324911527</v>
      </c>
      <c r="BL111" s="11">
        <f>SQRT(BG111/H111)</f>
        <v>1.1273124382057236</v>
      </c>
      <c r="BM111" s="11"/>
      <c r="BN111" s="8">
        <f>BD111/(AG111-AM111)</f>
        <v>1.0716575091575093</v>
      </c>
      <c r="BO111" s="11">
        <f>BE111/(AE111-AT111)</f>
        <v>1.0716575091575093</v>
      </c>
      <c r="BP111" s="11"/>
      <c r="BQ111" s="8">
        <f>DF111</f>
        <v>1.1570838237598053</v>
      </c>
      <c r="BR111" s="11">
        <f>DG111</f>
        <v>1.3177899103931112</v>
      </c>
      <c r="BS111" s="11">
        <f>DH111</f>
        <v>1.1570838237598053</v>
      </c>
      <c r="BT111" s="11">
        <f>LARGE(BQ111:BS111,1)</f>
        <v>1.3177899103931112</v>
      </c>
      <c r="BU111" s="11">
        <f>BF111/BT111</f>
        <v>0.7117777101273127</v>
      </c>
      <c r="BV111" s="11"/>
      <c r="BW111" s="8">
        <f>DI111</f>
        <v>2.121320343559642</v>
      </c>
      <c r="BX111" s="11">
        <f>DJ111</f>
        <v>2.121320343559642</v>
      </c>
      <c r="BY111" s="11">
        <f>LARGE(BW111:BX111,1)</f>
        <v>2.121320343559642</v>
      </c>
      <c r="BZ111" s="11">
        <f>BG111/BY111</f>
        <v>1.6474605908894915</v>
      </c>
      <c r="CA111" s="11"/>
      <c r="CC111" s="11"/>
      <c r="CD111" s="11">
        <f>AZ111</f>
        <v>0.7853981633974483</v>
      </c>
      <c r="CE111" s="11">
        <f>CD111*(180/PI())</f>
        <v>45</v>
      </c>
      <c r="CF111" s="11">
        <f>(PI()/2)-CD111</f>
        <v>0.7853981633974483</v>
      </c>
      <c r="CG111" s="11">
        <f>CF111*(180/PI())</f>
        <v>45</v>
      </c>
      <c r="CH111" s="2" t="s">
        <v>13</v>
      </c>
      <c r="CI111" s="11">
        <f>CD111-(CK111+CN111)</f>
        <v>0.20583417810412508</v>
      </c>
      <c r="CJ111" s="11">
        <f>CI111*(180/PI())</f>
        <v>11.793429684910468</v>
      </c>
      <c r="CK111" s="11">
        <f>ACOS((DD111^2+DC111^2-AH111^2)/(2*DD111*DC111))</f>
        <v>0.21747657759959438</v>
      </c>
      <c r="CL111" s="11">
        <f>CK111*(180/PI())</f>
        <v>12.460490039406098</v>
      </c>
      <c r="CM111" s="2" t="s">
        <v>13</v>
      </c>
      <c r="CN111" s="11">
        <f>ACOS((AT111^2+DD111^2-(AG111-AM111)^2)/(2*AT111*DD111))-CF111</f>
        <v>0.3620874076937288</v>
      </c>
      <c r="CO111" s="11">
        <f>CN111*(180/PI())</f>
        <v>20.746080275683436</v>
      </c>
      <c r="CP111" s="11">
        <f>ATAN(AT111/AM111)</f>
        <v>0.7853981633974483</v>
      </c>
      <c r="CQ111" s="11">
        <f>CP111*(180/PI())</f>
        <v>45</v>
      </c>
      <c r="CR111" s="11">
        <f>ACOS((DB111^2+DA111^2-AH111^2)/(2*DB111*DA111))</f>
        <v>0.21747657759959438</v>
      </c>
      <c r="CS111" s="11">
        <f>CR111*(180/PI())</f>
        <v>12.460490039406098</v>
      </c>
      <c r="CT111" s="2" t="s">
        <v>13</v>
      </c>
      <c r="CU111" s="11">
        <f>ACOS((DA111^2+AM111^2-(AE111-AT111)^2)/(2*DA111*AM111))-CD111</f>
        <v>0.3620874076937288</v>
      </c>
      <c r="CV111" s="11">
        <f>CU111*(180/PI())</f>
        <v>20.746080275683436</v>
      </c>
      <c r="CW111" s="2" t="s">
        <v>13</v>
      </c>
      <c r="CX111" s="11">
        <f>((PI()/2)-CD111)-(CU111+CR111)</f>
        <v>0.20583417810412508</v>
      </c>
      <c r="CY111" s="11">
        <f>CX111*(180/PI())</f>
        <v>11.793429684910468</v>
      </c>
      <c r="DA111" s="11">
        <f>SQRT(AM111^2+(AE111-AT111)^2)</f>
        <v>2.2684049808234845</v>
      </c>
      <c r="DB111" s="11">
        <f>SQRT((AM111-AH111)^2+(AE111-AT111)^2)</f>
        <v>2.1127808630349274</v>
      </c>
      <c r="DC111" s="11">
        <f>SQRT((AG111-AM111)^2+(AT111-AH111)^2)</f>
        <v>2.1127808630349274</v>
      </c>
      <c r="DD111" s="11">
        <f>SQRT((AG111-AM111)^2+AT111^2)</f>
        <v>2.2684049808234845</v>
      </c>
      <c r="DE111" s="11">
        <f>SQRT(AM111^2+AT111^2)</f>
        <v>1.3177899103931112</v>
      </c>
      <c r="DF111" s="11">
        <f>DC111*SIN(CK111+CN111)</f>
        <v>1.1570838237598053</v>
      </c>
      <c r="DG111" s="11">
        <f>DE111*SIN(CP111+CD111)</f>
        <v>1.3177899103931112</v>
      </c>
      <c r="DH111" s="11">
        <f>DB111*SIN(CU111+CR111)</f>
        <v>1.1570838237598053</v>
      </c>
      <c r="DI111" s="11">
        <f>DD111*SIN(CF111+CI111+CK111)</f>
        <v>2.121320343559642</v>
      </c>
      <c r="DJ111" s="11">
        <f>DA111*SIN(CR111+CX111+CD111)</f>
        <v>2.121320343559642</v>
      </c>
      <c r="DK111" s="11"/>
      <c r="DL111" s="11"/>
      <c r="DM111" s="11"/>
      <c r="DN111" s="11"/>
      <c r="DO111" s="11"/>
      <c r="DP111" s="11"/>
      <c r="DQ111" s="11"/>
      <c r="DR111" s="11"/>
    </row>
    <row r="112" spans="1:122" ht="15">
      <c r="A112" s="1">
        <v>112</v>
      </c>
      <c r="B112" s="14" t="s">
        <v>116</v>
      </c>
      <c r="C112" s="15" t="s">
        <v>221</v>
      </c>
      <c r="D112" s="13">
        <v>3</v>
      </c>
      <c r="E112" s="13">
        <v>3</v>
      </c>
      <c r="F112" s="12">
        <v>0.4375</v>
      </c>
      <c r="G112" s="8">
        <f>H112*490/144</f>
        <v>8.28097873263889</v>
      </c>
      <c r="H112" s="16">
        <f>AH112*(AD112+AG112)</f>
        <v>2.43359375</v>
      </c>
      <c r="I112" s="8">
        <f>BD112</f>
        <v>1.9948265132832619</v>
      </c>
      <c r="J112" s="11">
        <f>BN112</f>
        <v>0.9543534200958725</v>
      </c>
      <c r="K112" s="11">
        <f>BI112</f>
        <v>0.9053750563259401</v>
      </c>
      <c r="L112" s="11">
        <f>AM112</f>
        <v>0.9097612359550562</v>
      </c>
      <c r="M112" s="11">
        <f>AO112</f>
        <v>2.090238764044944</v>
      </c>
      <c r="N112" s="8">
        <f>BE112</f>
        <v>1.9948265132832619</v>
      </c>
      <c r="O112" s="11">
        <f>BO112</f>
        <v>0.9543534200958725</v>
      </c>
      <c r="P112" s="11">
        <f>BJ112</f>
        <v>0.9053750563259401</v>
      </c>
      <c r="Q112" s="11">
        <f>AT112</f>
        <v>0.9097612359550562</v>
      </c>
      <c r="R112" s="11">
        <f>AV112</f>
        <v>2.090238764044944</v>
      </c>
      <c r="S112" s="8">
        <f>BF112</f>
        <v>0.8327939465697787</v>
      </c>
      <c r="T112" s="11">
        <f>BU112</f>
        <v>0.6472843903185267</v>
      </c>
      <c r="U112" s="11">
        <f>BK112</f>
        <v>0.5849850121166053</v>
      </c>
      <c r="V112" s="11">
        <f>BT112</f>
        <v>1.28659667840895</v>
      </c>
      <c r="W112" s="8">
        <f>BG112</f>
        <v>3.156859079996745</v>
      </c>
      <c r="X112" s="11">
        <f>BZ112</f>
        <v>1.4881576418106826</v>
      </c>
      <c r="Y112" s="11">
        <f>BL112</f>
        <v>1.1389471106391786</v>
      </c>
      <c r="Z112" s="11">
        <f>BY112</f>
        <v>2.121320343559643</v>
      </c>
      <c r="AA112" s="11">
        <f>BA112</f>
        <v>45</v>
      </c>
      <c r="AB112" s="11">
        <f>BB112</f>
        <v>1</v>
      </c>
      <c r="AD112" s="8">
        <f>AE112-AH112</f>
        <v>2.5625</v>
      </c>
      <c r="AE112" s="11">
        <f>E112</f>
        <v>3</v>
      </c>
      <c r="AF112" s="11">
        <f>AG112-AH112</f>
        <v>2.5625</v>
      </c>
      <c r="AG112" s="11">
        <f>D112</f>
        <v>3</v>
      </c>
      <c r="AH112" s="11">
        <f>F112</f>
        <v>0.4375</v>
      </c>
      <c r="AI112" s="8">
        <f>AG112*AH112</f>
        <v>1.3125</v>
      </c>
      <c r="AJ112" s="11">
        <f>AG112/2</f>
        <v>1.5</v>
      </c>
      <c r="AK112" s="11">
        <f>AD112*AH112</f>
        <v>1.12109375</v>
      </c>
      <c r="AL112" s="11">
        <f>AH112/2</f>
        <v>0.21875</v>
      </c>
      <c r="AM112" s="11">
        <f>(AI112*AJ112+AK112*AL112)/(AI112+AK112)</f>
        <v>0.9097612359550562</v>
      </c>
      <c r="AN112" s="11"/>
      <c r="AO112" s="11">
        <f>AG112-AM112</f>
        <v>2.090238764044944</v>
      </c>
      <c r="AP112" s="8">
        <f>AE112*AH112</f>
        <v>1.3125</v>
      </c>
      <c r="AQ112" s="11">
        <f>AE112/2</f>
        <v>1.5</v>
      </c>
      <c r="AR112" s="11">
        <f>AF112*AH112</f>
        <v>1.12109375</v>
      </c>
      <c r="AS112" s="11">
        <f>AH112/2</f>
        <v>0.21875</v>
      </c>
      <c r="AT112" s="11">
        <f>(AP112*AQ112+AR112*AS112)/(AP112+AR112)</f>
        <v>0.9097612359550562</v>
      </c>
      <c r="AU112" s="11"/>
      <c r="AV112" s="11">
        <f>AE112-AT112</f>
        <v>2.090238764044944</v>
      </c>
      <c r="AX112" s="11">
        <f>-(AD112*AE112*AF112*AG112*AH112)/(4*(AE112+AF112))</f>
        <v>-1.1620325667134832</v>
      </c>
      <c r="AY112" s="11" t="str">
        <f>IF(AE112=AG112,"N/A",(2*AX112)/(BE112-BD112))</f>
        <v>N/A</v>
      </c>
      <c r="AZ112" s="11">
        <f>IF(AE112=AG112,PI()/4,(1/2)*ATAN(AY112))</f>
        <v>0.7853981633974483</v>
      </c>
      <c r="BA112" s="11">
        <f>IF(AE112=AG112,45,(1/2)*ATAN(AY112)*(180/PI()))</f>
        <v>45</v>
      </c>
      <c r="BB112" s="11">
        <f>IF(AE112=AG112,1,TAN(BA112/(180/PI())))</f>
        <v>1</v>
      </c>
      <c r="BD112" s="11">
        <f>(1/3)*(AH112*(AG112-AM112)^3+AE112*AM112^3-AD112*(AM112-AH112)^3)</f>
        <v>1.9948265132832619</v>
      </c>
      <c r="BE112" s="11">
        <f>(1/3)*(AH112*(AE112-AT112)^3+AG112*AT112^3-AF112*(AT112-AH112)^3)</f>
        <v>1.9948265132832619</v>
      </c>
      <c r="BF112" s="11">
        <f>BD112*(SIN(AZ112))^2+BE112*(COS(AZ112))^2+AX112*SIN(2*AZ112)</f>
        <v>0.8327939465697787</v>
      </c>
      <c r="BG112" s="11">
        <f>BD112*COS(AZ112)^2+BE112*SIN(AZ112)^2-AX112*SIN(2*AZ112)</f>
        <v>3.156859079996745</v>
      </c>
      <c r="BH112" s="11"/>
      <c r="BI112" s="8">
        <f>SQRT(BD112/H112)</f>
        <v>0.9053750563259401</v>
      </c>
      <c r="BJ112" s="11">
        <f>SQRT(BE112/H112)</f>
        <v>0.9053750563259401</v>
      </c>
      <c r="BK112" s="11">
        <f>SQRT(BF112/H112)</f>
        <v>0.5849850121166053</v>
      </c>
      <c r="BL112" s="11">
        <f>SQRT(BG112/H112)</f>
        <v>1.1389471106391786</v>
      </c>
      <c r="BM112" s="11"/>
      <c r="BN112" s="8">
        <f>BD112/(AG112-AM112)</f>
        <v>0.9543534200958725</v>
      </c>
      <c r="BO112" s="11">
        <f>BE112/(AE112-AT112)</f>
        <v>0.9543534200958725</v>
      </c>
      <c r="BP112" s="11"/>
      <c r="BQ112" s="8">
        <f>DF112</f>
        <v>1.1440828819198063</v>
      </c>
      <c r="BR112" s="11">
        <f>DG112</f>
        <v>1.28659667840895</v>
      </c>
      <c r="BS112" s="11">
        <f>DH112</f>
        <v>1.1440828819198063</v>
      </c>
      <c r="BT112" s="11">
        <f>LARGE(BQ112:BS112,1)</f>
        <v>1.28659667840895</v>
      </c>
      <c r="BU112" s="11">
        <f>BF112/BT112</f>
        <v>0.6472843903185267</v>
      </c>
      <c r="BV112" s="11"/>
      <c r="BW112" s="8">
        <f>DI112</f>
        <v>2.121320343559643</v>
      </c>
      <c r="BX112" s="11">
        <f>DJ112</f>
        <v>2.121320343559643</v>
      </c>
      <c r="BY112" s="11">
        <f>LARGE(BW112:BX112,1)</f>
        <v>2.121320343559643</v>
      </c>
      <c r="BZ112" s="11">
        <f>BG112/BY112</f>
        <v>1.4881576418106826</v>
      </c>
      <c r="CA112" s="11"/>
      <c r="CC112" s="11"/>
      <c r="CD112" s="11">
        <f>AZ112</f>
        <v>0.7853981633974483</v>
      </c>
      <c r="CE112" s="11">
        <f>CD112*(180/PI())</f>
        <v>45</v>
      </c>
      <c r="CF112" s="11">
        <f>(PI()/2)-CD112</f>
        <v>0.7853981633974483</v>
      </c>
      <c r="CG112" s="11">
        <f>CF112*(180/PI())</f>
        <v>45</v>
      </c>
      <c r="CH112" s="2" t="s">
        <v>13</v>
      </c>
      <c r="CI112" s="11">
        <f>CD112-(CK112+CN112)</f>
        <v>0.22220564003372245</v>
      </c>
      <c r="CJ112" s="11">
        <f>CI112*(180/PI())</f>
        <v>12.7314453579355</v>
      </c>
      <c r="CK112" s="11">
        <f>ACOS((DD112^2+DC112^2-AH112^2)/(2*DD112*DC112))</f>
        <v>0.1883086094543096</v>
      </c>
      <c r="CL112" s="11">
        <f>CK112*(180/PI())</f>
        <v>10.789288567709253</v>
      </c>
      <c r="CM112" s="2" t="s">
        <v>13</v>
      </c>
      <c r="CN112" s="11">
        <f>ACOS((AT112^2+DD112^2-(AG112-AM112)^2)/(2*AT112*DD112))-CF112</f>
        <v>0.3748839139094162</v>
      </c>
      <c r="CO112" s="11">
        <f>CN112*(180/PI())</f>
        <v>21.479266074355248</v>
      </c>
      <c r="CP112" s="11">
        <f>ATAN(AT112/AM112)</f>
        <v>0.7853981633974483</v>
      </c>
      <c r="CQ112" s="11">
        <f>CP112*(180/PI())</f>
        <v>45</v>
      </c>
      <c r="CR112" s="11">
        <f>ACOS((DB112^2+DA112^2-AH112^2)/(2*DB112*DA112))</f>
        <v>0.1883086094543096</v>
      </c>
      <c r="CS112" s="11">
        <f>CR112*(180/PI())</f>
        <v>10.789288567709253</v>
      </c>
      <c r="CT112" s="2" t="s">
        <v>13</v>
      </c>
      <c r="CU112" s="11">
        <f>ACOS((DA112^2+AM112^2-(AE112-AT112)^2)/(2*DA112*AM112))-CD112</f>
        <v>0.3748839139094162</v>
      </c>
      <c r="CV112" s="11">
        <f>CU112*(180/PI())</f>
        <v>21.479266074355248</v>
      </c>
      <c r="CW112" s="2" t="s">
        <v>13</v>
      </c>
      <c r="CX112" s="11">
        <f>((PI()/2)-CD112)-(CU112+CR112)</f>
        <v>0.22220564003372245</v>
      </c>
      <c r="CY112" s="11">
        <f>CX112*(180/PI())</f>
        <v>12.7314453579355</v>
      </c>
      <c r="DA112" s="11">
        <f>SQRT(AM112^2+(AE112-AT112)^2)</f>
        <v>2.2796411114828157</v>
      </c>
      <c r="DB112" s="11">
        <f>SQRT((AM112-AH112)^2+(AE112-AT112)^2)</f>
        <v>2.142925282342325</v>
      </c>
      <c r="DC112" s="11">
        <f>SQRT((AG112-AM112)^2+(AT112-AH112)^2)</f>
        <v>2.142925282342325</v>
      </c>
      <c r="DD112" s="11">
        <f>SQRT((AG112-AM112)^2+AT112^2)</f>
        <v>2.2796411114828157</v>
      </c>
      <c r="DE112" s="11">
        <f>SQRT(AM112^2+AT112^2)</f>
        <v>1.28659667840895</v>
      </c>
      <c r="DF112" s="11">
        <f>DC112*SIN(CK112+CN112)</f>
        <v>1.1440828819198063</v>
      </c>
      <c r="DG112" s="11">
        <f>DE112*SIN(CP112+CD112)</f>
        <v>1.28659667840895</v>
      </c>
      <c r="DH112" s="11">
        <f>DB112*SIN(CU112+CR112)</f>
        <v>1.1440828819198063</v>
      </c>
      <c r="DI112" s="11">
        <f>DD112*SIN(CF112+CI112+CK112)</f>
        <v>2.121320343559643</v>
      </c>
      <c r="DJ112" s="11">
        <f>DA112*SIN(CR112+CX112+CD112)</f>
        <v>2.121320343559643</v>
      </c>
      <c r="DK112" s="11"/>
      <c r="DL112" s="11"/>
      <c r="DM112" s="11"/>
      <c r="DN112" s="11"/>
      <c r="DO112" s="11"/>
      <c r="DP112" s="11"/>
      <c r="DQ112" s="11"/>
      <c r="DR112" s="11"/>
    </row>
    <row r="113" spans="1:122" ht="15">
      <c r="A113" s="5">
        <v>113</v>
      </c>
      <c r="B113" s="14" t="s">
        <v>116</v>
      </c>
      <c r="C113" s="15" t="s">
        <v>222</v>
      </c>
      <c r="D113" s="13">
        <v>3</v>
      </c>
      <c r="E113" s="13">
        <v>3</v>
      </c>
      <c r="F113" s="12">
        <v>0.375</v>
      </c>
      <c r="G113" s="8">
        <f>H113*490/144</f>
        <v>7.177734375</v>
      </c>
      <c r="H113" s="16">
        <f>AH113*(AD113+AG113)</f>
        <v>2.109375</v>
      </c>
      <c r="I113" s="8">
        <f>BD113</f>
        <v>1.7596801757812497</v>
      </c>
      <c r="J113" s="11">
        <f>BN113</f>
        <v>0.8329846985946745</v>
      </c>
      <c r="K113" s="11">
        <f>BI113</f>
        <v>0.9133557631065783</v>
      </c>
      <c r="L113" s="11">
        <f>AM113</f>
        <v>0.8875</v>
      </c>
      <c r="M113" s="11">
        <f>AO113</f>
        <v>2.1125</v>
      </c>
      <c r="N113" s="8">
        <f>BE113</f>
        <v>1.7596801757812497</v>
      </c>
      <c r="O113" s="11">
        <f>BO113</f>
        <v>0.8329846985946745</v>
      </c>
      <c r="P113" s="11">
        <f>BJ113</f>
        <v>0.9133557631065783</v>
      </c>
      <c r="Q113" s="11">
        <f>AT113</f>
        <v>0.8875</v>
      </c>
      <c r="R113" s="11">
        <f>AV113</f>
        <v>2.1125</v>
      </c>
      <c r="S113" s="8">
        <f>BF113</f>
        <v>0.7260864257812496</v>
      </c>
      <c r="T113" s="11">
        <f>BU113</f>
        <v>0.5785021243914642</v>
      </c>
      <c r="U113" s="11">
        <f>BK113</f>
        <v>0.5867015851350666</v>
      </c>
      <c r="V113" s="11">
        <f>BT113</f>
        <v>1.2551145366061218</v>
      </c>
      <c r="W113" s="8">
        <f>BG113</f>
        <v>2.79327392578125</v>
      </c>
      <c r="X113" s="11">
        <f>BZ113</f>
        <v>1.316761956420994</v>
      </c>
      <c r="Y113" s="11">
        <f>BL113</f>
        <v>1.150747039970123</v>
      </c>
      <c r="Z113" s="11">
        <f>BY113</f>
        <v>2.1213203435596424</v>
      </c>
      <c r="AA113" s="11">
        <f>BA113</f>
        <v>45</v>
      </c>
      <c r="AB113" s="11">
        <f>BB113</f>
        <v>1</v>
      </c>
      <c r="AD113" s="8">
        <f>AE113-AH113</f>
        <v>2.625</v>
      </c>
      <c r="AE113" s="11">
        <f>E113</f>
        <v>3</v>
      </c>
      <c r="AF113" s="11">
        <f>AG113-AH113</f>
        <v>2.625</v>
      </c>
      <c r="AG113" s="11">
        <f>D113</f>
        <v>3</v>
      </c>
      <c r="AH113" s="11">
        <f>F113</f>
        <v>0.375</v>
      </c>
      <c r="AI113" s="8">
        <f>AG113*AH113</f>
        <v>1.125</v>
      </c>
      <c r="AJ113" s="11">
        <f>AG113/2</f>
        <v>1.5</v>
      </c>
      <c r="AK113" s="11">
        <f>AD113*AH113</f>
        <v>0.984375</v>
      </c>
      <c r="AL113" s="11">
        <f>AH113/2</f>
        <v>0.1875</v>
      </c>
      <c r="AM113" s="11">
        <f>(AI113*AJ113+AK113*AL113)/(AI113+AK113)</f>
        <v>0.8875</v>
      </c>
      <c r="AN113" s="11"/>
      <c r="AO113" s="11">
        <f>AG113-AM113</f>
        <v>2.1125</v>
      </c>
      <c r="AP113" s="8">
        <f>AE113*AH113</f>
        <v>1.125</v>
      </c>
      <c r="AQ113" s="11">
        <f>AE113/2</f>
        <v>1.5</v>
      </c>
      <c r="AR113" s="11">
        <f>AF113*AH113</f>
        <v>0.984375</v>
      </c>
      <c r="AS113" s="11">
        <f>AH113/2</f>
        <v>0.1875</v>
      </c>
      <c r="AT113" s="11">
        <f>(AP113*AQ113+AR113*AS113)/(AP113+AR113)</f>
        <v>0.8875</v>
      </c>
      <c r="AU113" s="11"/>
      <c r="AV113" s="11">
        <f>AE113-AT113</f>
        <v>2.1125</v>
      </c>
      <c r="AX113" s="11">
        <f>-(AD113*AE113*AF113*AG113*AH113)/(4*(AE113+AF113))</f>
        <v>-1.03359375</v>
      </c>
      <c r="AY113" s="11" t="str">
        <f>IF(AE113=AG113,"N/A",(2*AX113)/(BE113-BD113))</f>
        <v>N/A</v>
      </c>
      <c r="AZ113" s="11">
        <f>IF(AE113=AG113,PI()/4,(1/2)*ATAN(AY113))</f>
        <v>0.7853981633974483</v>
      </c>
      <c r="BA113" s="11">
        <f>IF(AE113=AG113,45,(1/2)*ATAN(AY113)*(180/PI()))</f>
        <v>45</v>
      </c>
      <c r="BB113" s="11">
        <f>IF(AE113=AG113,1,TAN(BA113/(180/PI())))</f>
        <v>1</v>
      </c>
      <c r="BD113" s="11">
        <f>(1/3)*(AH113*(AG113-AM113)^3+AE113*AM113^3-AD113*(AM113-AH113)^3)</f>
        <v>1.7596801757812497</v>
      </c>
      <c r="BE113" s="11">
        <f>(1/3)*(AH113*(AE113-AT113)^3+AG113*AT113^3-AF113*(AT113-AH113)^3)</f>
        <v>1.7596801757812497</v>
      </c>
      <c r="BF113" s="11">
        <f>BD113*(SIN(AZ113))^2+BE113*(COS(AZ113))^2+AX113*SIN(2*AZ113)</f>
        <v>0.7260864257812496</v>
      </c>
      <c r="BG113" s="11">
        <f>BD113*COS(AZ113)^2+BE113*SIN(AZ113)^2-AX113*SIN(2*AZ113)</f>
        <v>2.79327392578125</v>
      </c>
      <c r="BH113" s="11"/>
      <c r="BI113" s="8">
        <f>SQRT(BD113/H113)</f>
        <v>0.9133557631065783</v>
      </c>
      <c r="BJ113" s="11">
        <f>SQRT(BE113/H113)</f>
        <v>0.9133557631065783</v>
      </c>
      <c r="BK113" s="11">
        <f>SQRT(BF113/H113)</f>
        <v>0.5867015851350666</v>
      </c>
      <c r="BL113" s="11">
        <f>SQRT(BG113/H113)</f>
        <v>1.150747039970123</v>
      </c>
      <c r="BM113" s="11"/>
      <c r="BN113" s="8">
        <f>BD113/(AG113-AM113)</f>
        <v>0.8329846985946745</v>
      </c>
      <c r="BO113" s="11">
        <f>BE113/(AE113-AT113)</f>
        <v>0.8329846985946745</v>
      </c>
      <c r="BP113" s="11"/>
      <c r="BQ113" s="8">
        <f>DF113</f>
        <v>1.1313708498984778</v>
      </c>
      <c r="BR113" s="11">
        <f>DG113</f>
        <v>1.2551145366061218</v>
      </c>
      <c r="BS113" s="11">
        <f>DH113</f>
        <v>1.1313708498984778</v>
      </c>
      <c r="BT113" s="11">
        <f>LARGE(BQ113:BS113,1)</f>
        <v>1.2551145366061218</v>
      </c>
      <c r="BU113" s="11">
        <f>BF113/BT113</f>
        <v>0.5785021243914642</v>
      </c>
      <c r="BV113" s="11"/>
      <c r="BW113" s="8">
        <f>DI113</f>
        <v>2.1213203435596424</v>
      </c>
      <c r="BX113" s="11">
        <f>DJ113</f>
        <v>2.1213203435596424</v>
      </c>
      <c r="BY113" s="11">
        <f>LARGE(BW113:BX113,1)</f>
        <v>2.1213203435596424</v>
      </c>
      <c r="BZ113" s="11">
        <f>BG113/BY113</f>
        <v>1.316761956420994</v>
      </c>
      <c r="CA113" s="11"/>
      <c r="CC113" s="11"/>
      <c r="CD113" s="11">
        <f>AZ113</f>
        <v>0.7853981633974483</v>
      </c>
      <c r="CE113" s="11">
        <f>CD113*(180/PI())</f>
        <v>45</v>
      </c>
      <c r="CF113" s="11">
        <f>(PI()/2)-CD113</f>
        <v>0.7853981633974483</v>
      </c>
      <c r="CG113" s="11">
        <f>CF113*(180/PI())</f>
        <v>45</v>
      </c>
      <c r="CH113" s="2" t="s">
        <v>13</v>
      </c>
      <c r="CI113" s="11">
        <f>CD113-(CK113+CN113)</f>
        <v>0.2380052754659916</v>
      </c>
      <c r="CJ113" s="11">
        <f>CI113*(180/PI())</f>
        <v>13.636697786049876</v>
      </c>
      <c r="CK113" s="11">
        <f>ACOS((DD113^2+DC113^2-AH113^2)/(2*DD113*DC113))</f>
        <v>0.15972330955745817</v>
      </c>
      <c r="CL113" s="11">
        <f>CK113*(180/PI())</f>
        <v>9.151471527503919</v>
      </c>
      <c r="CM113" s="2" t="s">
        <v>13</v>
      </c>
      <c r="CN113" s="11">
        <f>ACOS((AT113^2+DD113^2-(AG113-AM113)^2)/(2*AT113*DD113))-CF113</f>
        <v>0.3876695783739985</v>
      </c>
      <c r="CO113" s="11">
        <f>CN113*(180/PI())</f>
        <v>22.211830686446206</v>
      </c>
      <c r="CP113" s="11">
        <f>ATAN(AT113/AM113)</f>
        <v>0.7853981633974483</v>
      </c>
      <c r="CQ113" s="11">
        <f>CP113*(180/PI())</f>
        <v>45</v>
      </c>
      <c r="CR113" s="11">
        <f>ACOS((DB113^2+DA113^2-AH113^2)/(2*DB113*DA113))</f>
        <v>0.15972330955745817</v>
      </c>
      <c r="CS113" s="11">
        <f>CR113*(180/PI())</f>
        <v>9.151471527503919</v>
      </c>
      <c r="CT113" s="2" t="s">
        <v>13</v>
      </c>
      <c r="CU113" s="11">
        <f>ACOS((DA113^2+AM113^2-(AE113-AT113)^2)/(2*DA113*AM113))-CD113</f>
        <v>0.3876695783739985</v>
      </c>
      <c r="CV113" s="11">
        <f>CU113*(180/PI())</f>
        <v>22.211830686446206</v>
      </c>
      <c r="CW113" s="2" t="s">
        <v>13</v>
      </c>
      <c r="CX113" s="11">
        <f>((PI()/2)-CD113)-(CU113+CR113)</f>
        <v>0.2380052754659916</v>
      </c>
      <c r="CY113" s="11">
        <f>CX113*(180/PI())</f>
        <v>13.636697786049876</v>
      </c>
      <c r="DA113" s="11">
        <f>SQRT(AM113^2+(AE113-AT113)^2)</f>
        <v>2.291356039553871</v>
      </c>
      <c r="DB113" s="11">
        <f>SQRT((AM113-AH113)^2+(AE113-AT113)^2)</f>
        <v>2.1737783925690306</v>
      </c>
      <c r="DC113" s="11">
        <f>SQRT((AG113-AM113)^2+(AT113-AH113)^2)</f>
        <v>2.1737783925690306</v>
      </c>
      <c r="DD113" s="11">
        <f>SQRT((AG113-AM113)^2+AT113^2)</f>
        <v>2.291356039553871</v>
      </c>
      <c r="DE113" s="11">
        <f>SQRT(AM113^2+AT113^2)</f>
        <v>1.2551145366061218</v>
      </c>
      <c r="DF113" s="11">
        <f>DC113*SIN(CK113+CN113)</f>
        <v>1.1313708498984778</v>
      </c>
      <c r="DG113" s="11">
        <f>DE113*SIN(CP113+CD113)</f>
        <v>1.2551145366061218</v>
      </c>
      <c r="DH113" s="11">
        <f>DB113*SIN(CU113+CR113)</f>
        <v>1.1313708498984778</v>
      </c>
      <c r="DI113" s="11">
        <f>DD113*SIN(CF113+CI113+CK113)</f>
        <v>2.1213203435596424</v>
      </c>
      <c r="DJ113" s="11">
        <f>DA113*SIN(CR113+CX113+CD113)</f>
        <v>2.1213203435596424</v>
      </c>
      <c r="DK113" s="11"/>
      <c r="DL113" s="11"/>
      <c r="DM113" s="11"/>
      <c r="DN113" s="11"/>
      <c r="DO113" s="11"/>
      <c r="DP113" s="11"/>
      <c r="DQ113" s="11"/>
      <c r="DR113" s="11"/>
    </row>
    <row r="114" spans="1:122" ht="15">
      <c r="A114" s="1">
        <v>114</v>
      </c>
      <c r="B114" s="14" t="s">
        <v>116</v>
      </c>
      <c r="C114" s="15" t="s">
        <v>223</v>
      </c>
      <c r="D114" s="13">
        <v>3</v>
      </c>
      <c r="E114" s="13">
        <v>3</v>
      </c>
      <c r="F114" s="12">
        <v>0.3125</v>
      </c>
      <c r="G114" s="8">
        <f>H114*490/144</f>
        <v>6.047905815972222</v>
      </c>
      <c r="H114" s="16">
        <f>AH114*(AD114+AG114)</f>
        <v>1.77734375</v>
      </c>
      <c r="I114" s="8">
        <f>BD114</f>
        <v>1.5098589243906322</v>
      </c>
      <c r="J114" s="11">
        <f>BN114</f>
        <v>0.7072075257882453</v>
      </c>
      <c r="K114" s="11">
        <f>BI114</f>
        <v>0.9216848936451277</v>
      </c>
      <c r="L114" s="11">
        <f>AM114</f>
        <v>0.8650412087912088</v>
      </c>
      <c r="M114" s="11">
        <f>AO114</f>
        <v>2.134958791208791</v>
      </c>
      <c r="N114" s="8">
        <f>BE114</f>
        <v>1.5098589243906322</v>
      </c>
      <c r="O114" s="11">
        <f>BO114</f>
        <v>0.7072075257882453</v>
      </c>
      <c r="P114" s="11">
        <f>BJ114</f>
        <v>0.9216848936451277</v>
      </c>
      <c r="Q114" s="11">
        <f>AT114</f>
        <v>0.8650412087912088</v>
      </c>
      <c r="R114" s="11">
        <f>AV114</f>
        <v>2.134958791208791</v>
      </c>
      <c r="S114" s="8">
        <f>BF114</f>
        <v>0.6169481242532695</v>
      </c>
      <c r="T114" s="11">
        <f>BU114</f>
        <v>0.5043091564497973</v>
      </c>
      <c r="U114" s="11">
        <f>BK114</f>
        <v>0.5891672644622471</v>
      </c>
      <c r="V114" s="11">
        <f>BT114</f>
        <v>1.2233530094841438</v>
      </c>
      <c r="W114" s="8">
        <f>BG114</f>
        <v>2.402769724527995</v>
      </c>
      <c r="X114" s="11">
        <f>BZ114</f>
        <v>1.1326765105623189</v>
      </c>
      <c r="Y114" s="11">
        <f>BL114</f>
        <v>1.1627071947972687</v>
      </c>
      <c r="Z114" s="11">
        <f>BY114</f>
        <v>2.1213203435596424</v>
      </c>
      <c r="AA114" s="11">
        <f>BA114</f>
        <v>45</v>
      </c>
      <c r="AB114" s="11">
        <f>BB114</f>
        <v>1</v>
      </c>
      <c r="AD114" s="8">
        <f>AE114-AH114</f>
        <v>2.6875</v>
      </c>
      <c r="AE114" s="11">
        <f>E114</f>
        <v>3</v>
      </c>
      <c r="AF114" s="11">
        <f>AG114-AH114</f>
        <v>2.6875</v>
      </c>
      <c r="AG114" s="11">
        <f>D114</f>
        <v>3</v>
      </c>
      <c r="AH114" s="11">
        <f>F114</f>
        <v>0.3125</v>
      </c>
      <c r="AI114" s="8">
        <f>AG114*AH114</f>
        <v>0.9375</v>
      </c>
      <c r="AJ114" s="11">
        <f>AG114/2</f>
        <v>1.5</v>
      </c>
      <c r="AK114" s="11">
        <f>AD114*AH114</f>
        <v>0.83984375</v>
      </c>
      <c r="AL114" s="11">
        <f>AH114/2</f>
        <v>0.15625</v>
      </c>
      <c r="AM114" s="11">
        <f>(AI114*AJ114+AK114*AL114)/(AI114+AK114)</f>
        <v>0.8650412087912088</v>
      </c>
      <c r="AN114" s="11"/>
      <c r="AO114" s="11">
        <f>AG114-AM114</f>
        <v>2.134958791208791</v>
      </c>
      <c r="AP114" s="8">
        <f>AE114*AH114</f>
        <v>0.9375</v>
      </c>
      <c r="AQ114" s="11">
        <f>AE114/2</f>
        <v>1.5</v>
      </c>
      <c r="AR114" s="11">
        <f>AF114*AH114</f>
        <v>0.83984375</v>
      </c>
      <c r="AS114" s="11">
        <f>AH114/2</f>
        <v>0.15625</v>
      </c>
      <c r="AT114" s="11">
        <f>(AP114*AQ114+AR114*AS114)/(AP114+AR114)</f>
        <v>0.8650412087912088</v>
      </c>
      <c r="AU114" s="11"/>
      <c r="AV114" s="11">
        <f>AE114-AT114</f>
        <v>2.134958791208791</v>
      </c>
      <c r="AX114" s="11">
        <f>-(AD114*AE114*AF114*AG114*AH114)/(4*(AE114+AF114))</f>
        <v>-0.8929108001373627</v>
      </c>
      <c r="AY114" s="11" t="str">
        <f>IF(AE114=AG114,"N/A",(2*AX114)/(BE114-BD114))</f>
        <v>N/A</v>
      </c>
      <c r="AZ114" s="11">
        <f>IF(AE114=AG114,PI()/4,(1/2)*ATAN(AY114))</f>
        <v>0.7853981633974483</v>
      </c>
      <c r="BA114" s="11">
        <f>IF(AE114=AG114,45,(1/2)*ATAN(AY114)*(180/PI()))</f>
        <v>45</v>
      </c>
      <c r="BB114" s="11">
        <f>IF(AE114=AG114,1,TAN(BA114/(180/PI())))</f>
        <v>1</v>
      </c>
      <c r="BD114" s="11">
        <f>(1/3)*(AH114*(AG114-AM114)^3+AE114*AM114^3-AD114*(AM114-AH114)^3)</f>
        <v>1.5098589243906322</v>
      </c>
      <c r="BE114" s="11">
        <f>(1/3)*(AH114*(AE114-AT114)^3+AG114*AT114^3-AF114*(AT114-AH114)^3)</f>
        <v>1.5098589243906322</v>
      </c>
      <c r="BF114" s="11">
        <f>BD114*(SIN(AZ114))^2+BE114*(COS(AZ114))^2+AX114*SIN(2*AZ114)</f>
        <v>0.6169481242532695</v>
      </c>
      <c r="BG114" s="11">
        <f>BD114*COS(AZ114)^2+BE114*SIN(AZ114)^2-AX114*SIN(2*AZ114)</f>
        <v>2.402769724527995</v>
      </c>
      <c r="BH114" s="11"/>
      <c r="BI114" s="8">
        <f>SQRT(BD114/H114)</f>
        <v>0.9216848936451277</v>
      </c>
      <c r="BJ114" s="11">
        <f>SQRT(BE114/H114)</f>
        <v>0.9216848936451277</v>
      </c>
      <c r="BK114" s="11">
        <f>SQRT(BF114/H114)</f>
        <v>0.5891672644622471</v>
      </c>
      <c r="BL114" s="11">
        <f>SQRT(BG114/H114)</f>
        <v>1.1627071947972687</v>
      </c>
      <c r="BM114" s="11"/>
      <c r="BN114" s="8">
        <f>BD114/(AG114-AM114)</f>
        <v>0.7072075257882453</v>
      </c>
      <c r="BO114" s="11">
        <f>BE114/(AE114-AT114)</f>
        <v>0.7072075257882453</v>
      </c>
      <c r="BP114" s="11"/>
      <c r="BQ114" s="8">
        <f>DF114</f>
        <v>1.1189382031962951</v>
      </c>
      <c r="BR114" s="11">
        <f>DG114</f>
        <v>1.2233530094841438</v>
      </c>
      <c r="BS114" s="11">
        <f>DH114</f>
        <v>1.1189382031962951</v>
      </c>
      <c r="BT114" s="11">
        <f>LARGE(BQ114:BS114,1)</f>
        <v>1.2233530094841438</v>
      </c>
      <c r="BU114" s="11">
        <f>BF114/BT114</f>
        <v>0.5043091564497973</v>
      </c>
      <c r="BV114" s="11"/>
      <c r="BW114" s="8">
        <f>DI114</f>
        <v>2.1213203435596424</v>
      </c>
      <c r="BX114" s="11">
        <f>DJ114</f>
        <v>2.1213203435596424</v>
      </c>
      <c r="BY114" s="11">
        <f>LARGE(BW114:BX114,1)</f>
        <v>2.1213203435596424</v>
      </c>
      <c r="BZ114" s="11">
        <f>BG114/BY114</f>
        <v>1.1326765105623189</v>
      </c>
      <c r="CA114" s="11"/>
      <c r="CC114" s="11"/>
      <c r="CD114" s="11">
        <f>AZ114</f>
        <v>0.7853981633974483</v>
      </c>
      <c r="CE114" s="11">
        <f>CD114*(180/PI())</f>
        <v>45</v>
      </c>
      <c r="CF114" s="11">
        <f>(PI()/2)-CD114</f>
        <v>0.7853981633974483</v>
      </c>
      <c r="CG114" s="11">
        <f>CF114*(180/PI())</f>
        <v>45</v>
      </c>
      <c r="CH114" s="2" t="s">
        <v>13</v>
      </c>
      <c r="CI114" s="11">
        <f>CD114-(CK114+CN114)</f>
        <v>0.2532498043406535</v>
      </c>
      <c r="CJ114" s="11">
        <f>CI114*(180/PI())</f>
        <v>14.51014495123332</v>
      </c>
      <c r="CK114" s="11">
        <f>ACOS((DD114^2+DC114^2-AH114^2)/(2*DD114*DC114))</f>
        <v>0.13171353741848124</v>
      </c>
      <c r="CL114" s="11">
        <f>CK114*(180/PI())</f>
        <v>7.54662979881742</v>
      </c>
      <c r="CM114" s="2" t="s">
        <v>13</v>
      </c>
      <c r="CN114" s="11">
        <f>ACOS((AT114^2+DD114^2-(AG114-AM114)^2)/(2*AT114*DD114))-CF114</f>
        <v>0.40043482163831357</v>
      </c>
      <c r="CO114" s="11">
        <f>CN114*(180/PI())</f>
        <v>22.94322524994926</v>
      </c>
      <c r="CP114" s="11">
        <f>ATAN(AT114/AM114)</f>
        <v>0.7853981633974483</v>
      </c>
      <c r="CQ114" s="11">
        <f>CP114*(180/PI())</f>
        <v>45</v>
      </c>
      <c r="CR114" s="11">
        <f>ACOS((DB114^2+DA114^2-AH114^2)/(2*DB114*DA114))</f>
        <v>0.13171353741848124</v>
      </c>
      <c r="CS114" s="11">
        <f>CR114*(180/PI())</f>
        <v>7.54662979881742</v>
      </c>
      <c r="CT114" s="2" t="s">
        <v>13</v>
      </c>
      <c r="CU114" s="11">
        <f>ACOS((DA114^2+AM114^2-(AE114-AT114)^2)/(2*DA114*AM114))-CD114</f>
        <v>0.40043482163831357</v>
      </c>
      <c r="CV114" s="11">
        <f>CU114*(180/PI())</f>
        <v>22.94322524994926</v>
      </c>
      <c r="CW114" s="2" t="s">
        <v>13</v>
      </c>
      <c r="CX114" s="11">
        <f>((PI()/2)-CD114)-(CU114+CR114)</f>
        <v>0.2532498043406535</v>
      </c>
      <c r="CY114" s="11">
        <f>CX114*(180/PI())</f>
        <v>14.51014495123332</v>
      </c>
      <c r="DA114" s="11">
        <f>SQRT(AM114^2+(AE114-AT114)^2)</f>
        <v>2.3035505926865723</v>
      </c>
      <c r="DB114" s="11">
        <f>SQRT((AM114-AH114)^2+(AE114-AT114)^2)</f>
        <v>2.2053006206801267</v>
      </c>
      <c r="DC114" s="11">
        <f>SQRT((AG114-AM114)^2+(AT114-AH114)^2)</f>
        <v>2.2053006206801267</v>
      </c>
      <c r="DD114" s="11">
        <f>SQRT((AG114-AM114)^2+AT114^2)</f>
        <v>2.3035505926865723</v>
      </c>
      <c r="DE114" s="11">
        <f>SQRT(AM114^2+AT114^2)</f>
        <v>1.2233530094841438</v>
      </c>
      <c r="DF114" s="11">
        <f>DC114*SIN(CK114+CN114)</f>
        <v>1.1189382031962951</v>
      </c>
      <c r="DG114" s="11">
        <f>DE114*SIN(CP114+CD114)</f>
        <v>1.2233530094841438</v>
      </c>
      <c r="DH114" s="11">
        <f>DB114*SIN(CU114+CR114)</f>
        <v>1.1189382031962951</v>
      </c>
      <c r="DI114" s="11">
        <f>DD114*SIN(CF114+CI114+CK114)</f>
        <v>2.1213203435596424</v>
      </c>
      <c r="DJ114" s="11">
        <f>DA114*SIN(CR114+CX114+CD114)</f>
        <v>2.1213203435596424</v>
      </c>
      <c r="DK114" s="11"/>
      <c r="DL114" s="11"/>
      <c r="DM114" s="11"/>
      <c r="DN114" s="11"/>
      <c r="DO114" s="11"/>
      <c r="DP114" s="11"/>
      <c r="DQ114" s="11"/>
      <c r="DR114" s="11"/>
    </row>
    <row r="115" spans="1:122" ht="15">
      <c r="A115" s="5">
        <v>115</v>
      </c>
      <c r="B115" s="14" t="s">
        <v>116</v>
      </c>
      <c r="C115" s="15" t="s">
        <v>224</v>
      </c>
      <c r="D115" s="13">
        <v>3</v>
      </c>
      <c r="E115" s="13">
        <v>3</v>
      </c>
      <c r="F115" s="12">
        <v>0.25</v>
      </c>
      <c r="G115" s="8">
        <f>H115*490/144</f>
        <v>4.891493055555555</v>
      </c>
      <c r="H115" s="16">
        <f>AH115*(AD115+AG115)</f>
        <v>1.4375</v>
      </c>
      <c r="I115" s="8">
        <f>BD115</f>
        <v>1.244239696557971</v>
      </c>
      <c r="J115" s="11">
        <f>BN115</f>
        <v>0.576675325356843</v>
      </c>
      <c r="K115" s="11">
        <f>BI115</f>
        <v>0.9303537229352382</v>
      </c>
      <c r="L115" s="11">
        <f>AM115</f>
        <v>0.842391304347826</v>
      </c>
      <c r="M115" s="11">
        <f>AO115</f>
        <v>2.157608695652174</v>
      </c>
      <c r="N115" s="8">
        <f>BE115</f>
        <v>1.244239696557971</v>
      </c>
      <c r="O115" s="11">
        <f>BO115</f>
        <v>0.576675325356843</v>
      </c>
      <c r="P115" s="11">
        <f>BJ115</f>
        <v>0.9303537229352382</v>
      </c>
      <c r="Q115" s="11">
        <f>AT115</f>
        <v>0.842391304347826</v>
      </c>
      <c r="R115" s="11">
        <f>AV115</f>
        <v>2.157608695652174</v>
      </c>
      <c r="S115" s="8">
        <f>BF115</f>
        <v>0.5044299139492753</v>
      </c>
      <c r="T115" s="11">
        <f>BU115</f>
        <v>0.4234205777599082</v>
      </c>
      <c r="U115" s="11">
        <f>BK115</f>
        <v>0.5923746839843704</v>
      </c>
      <c r="V115" s="11">
        <f>BT115</f>
        <v>1.1913212074338573</v>
      </c>
      <c r="W115" s="8">
        <f>BG115</f>
        <v>1.9840494791666665</v>
      </c>
      <c r="X115" s="11">
        <f>BZ115</f>
        <v>0.9352898939522585</v>
      </c>
      <c r="Y115" s="11">
        <f>BL115</f>
        <v>1.1748226816559737</v>
      </c>
      <c r="Z115" s="11">
        <f>BY115</f>
        <v>2.1213203435596424</v>
      </c>
      <c r="AA115" s="11">
        <f>BA115</f>
        <v>45</v>
      </c>
      <c r="AB115" s="11">
        <f>BB115</f>
        <v>1</v>
      </c>
      <c r="AD115" s="8">
        <f>AE115-AH115</f>
        <v>2.75</v>
      </c>
      <c r="AE115" s="11">
        <f>E115</f>
        <v>3</v>
      </c>
      <c r="AF115" s="11">
        <f>AG115-AH115</f>
        <v>2.75</v>
      </c>
      <c r="AG115" s="11">
        <f>D115</f>
        <v>3</v>
      </c>
      <c r="AH115" s="11">
        <f>F115</f>
        <v>0.25</v>
      </c>
      <c r="AI115" s="8">
        <f>AG115*AH115</f>
        <v>0.75</v>
      </c>
      <c r="AJ115" s="11">
        <f>AG115/2</f>
        <v>1.5</v>
      </c>
      <c r="AK115" s="11">
        <f>AD115*AH115</f>
        <v>0.6875</v>
      </c>
      <c r="AL115" s="11">
        <f>AH115/2</f>
        <v>0.125</v>
      </c>
      <c r="AM115" s="11">
        <f>(AI115*AJ115+AK115*AL115)/(AI115+AK115)</f>
        <v>0.842391304347826</v>
      </c>
      <c r="AN115" s="11"/>
      <c r="AO115" s="11">
        <f>AG115-AM115</f>
        <v>2.157608695652174</v>
      </c>
      <c r="AP115" s="8">
        <f>AE115*AH115</f>
        <v>0.75</v>
      </c>
      <c r="AQ115" s="11">
        <f>AE115/2</f>
        <v>1.5</v>
      </c>
      <c r="AR115" s="11">
        <f>AF115*AH115</f>
        <v>0.6875</v>
      </c>
      <c r="AS115" s="11">
        <f>AH115/2</f>
        <v>0.125</v>
      </c>
      <c r="AT115" s="11">
        <f>(AP115*AQ115+AR115*AS115)/(AP115+AR115)</f>
        <v>0.842391304347826</v>
      </c>
      <c r="AU115" s="11"/>
      <c r="AV115" s="11">
        <f>AE115-AT115</f>
        <v>2.157608695652174</v>
      </c>
      <c r="AX115" s="11">
        <f>-(AD115*AE115*AF115*AG115*AH115)/(4*(AE115+AF115))</f>
        <v>-0.7398097826086957</v>
      </c>
      <c r="AY115" s="11" t="str">
        <f>IF(AE115=AG115,"N/A",(2*AX115)/(BE115-BD115))</f>
        <v>N/A</v>
      </c>
      <c r="AZ115" s="11">
        <f>IF(AE115=AG115,PI()/4,(1/2)*ATAN(AY115))</f>
        <v>0.7853981633974483</v>
      </c>
      <c r="BA115" s="11">
        <f>IF(AE115=AG115,45,(1/2)*ATAN(AY115)*(180/PI()))</f>
        <v>45</v>
      </c>
      <c r="BB115" s="11">
        <f>IF(AE115=AG115,1,TAN(BA115/(180/PI())))</f>
        <v>1</v>
      </c>
      <c r="BD115" s="11">
        <f>(1/3)*(AH115*(AG115-AM115)^3+AE115*AM115^3-AD115*(AM115-AH115)^3)</f>
        <v>1.244239696557971</v>
      </c>
      <c r="BE115" s="11">
        <f>(1/3)*(AH115*(AE115-AT115)^3+AG115*AT115^3-AF115*(AT115-AH115)^3)</f>
        <v>1.244239696557971</v>
      </c>
      <c r="BF115" s="11">
        <f>BD115*(SIN(AZ115))^2+BE115*(COS(AZ115))^2+AX115*SIN(2*AZ115)</f>
        <v>0.5044299139492753</v>
      </c>
      <c r="BG115" s="11">
        <f>BD115*COS(AZ115)^2+BE115*SIN(AZ115)^2-AX115*SIN(2*AZ115)</f>
        <v>1.9840494791666665</v>
      </c>
      <c r="BH115" s="11"/>
      <c r="BI115" s="8">
        <f>SQRT(BD115/H115)</f>
        <v>0.9303537229352382</v>
      </c>
      <c r="BJ115" s="11">
        <f>SQRT(BE115/H115)</f>
        <v>0.9303537229352382</v>
      </c>
      <c r="BK115" s="11">
        <f>SQRT(BF115/H115)</f>
        <v>0.5923746839843704</v>
      </c>
      <c r="BL115" s="11">
        <f>SQRT(BG115/H115)</f>
        <v>1.1748226816559737</v>
      </c>
      <c r="BM115" s="11"/>
      <c r="BN115" s="8">
        <f>BD115/(AG115-AM115)</f>
        <v>0.576675325356843</v>
      </c>
      <c r="BO115" s="11">
        <f>BE115/(AE115-AT115)</f>
        <v>0.576675325356843</v>
      </c>
      <c r="BP115" s="11"/>
      <c r="BQ115" s="8">
        <f>DF115</f>
        <v>1.1067758314224245</v>
      </c>
      <c r="BR115" s="11">
        <f>DG115</f>
        <v>1.1913212074338573</v>
      </c>
      <c r="BS115" s="11">
        <f>DH115</f>
        <v>1.1067758314224245</v>
      </c>
      <c r="BT115" s="11">
        <f>LARGE(BQ115:BS115,1)</f>
        <v>1.1913212074338573</v>
      </c>
      <c r="BU115" s="11">
        <f>BF115/BT115</f>
        <v>0.4234205777599082</v>
      </c>
      <c r="BV115" s="11"/>
      <c r="BW115" s="8">
        <f>DI115</f>
        <v>2.1213203435596424</v>
      </c>
      <c r="BX115" s="11">
        <f>DJ115</f>
        <v>2.1213203435596424</v>
      </c>
      <c r="BY115" s="11">
        <f>LARGE(BW115:BX115,1)</f>
        <v>2.1213203435596424</v>
      </c>
      <c r="BZ115" s="11">
        <f>BG115/BY115</f>
        <v>0.9352898939522585</v>
      </c>
      <c r="CA115" s="11"/>
      <c r="CC115" s="11"/>
      <c r="CD115" s="11">
        <f>AZ115</f>
        <v>0.7853981633974483</v>
      </c>
      <c r="CE115" s="11">
        <f>CD115*(180/PI())</f>
        <v>45</v>
      </c>
      <c r="CF115" s="11">
        <f>(PI()/2)-CD115</f>
        <v>0.7853981633974483</v>
      </c>
      <c r="CG115" s="11">
        <f>CF115*(180/PI())</f>
        <v>45</v>
      </c>
      <c r="CH115" s="2" t="s">
        <v>13</v>
      </c>
      <c r="CI115" s="11">
        <f>CD115-(CK115+CN115)</f>
        <v>0.26795635086679126</v>
      </c>
      <c r="CJ115" s="11">
        <f>CI115*(180/PI())</f>
        <v>15.352767998393798</v>
      </c>
      <c r="CK115" s="11">
        <f>ACOS((DD115^2+DC115^2-AH115^2)/(2*DD115*DC115))</f>
        <v>0.10427134827892415</v>
      </c>
      <c r="CL115" s="11">
        <f>CK115*(180/PI())</f>
        <v>5.974308180521054</v>
      </c>
      <c r="CM115" s="2" t="s">
        <v>13</v>
      </c>
      <c r="CN115" s="11">
        <f>ACOS((AT115^2+DD115^2-(AG115-AM115)^2)/(2*AT115*DD115))-CF115</f>
        <v>0.41317046425173287</v>
      </c>
      <c r="CO115" s="11">
        <f>CN115*(180/PI())</f>
        <v>23.67292382108515</v>
      </c>
      <c r="CP115" s="11">
        <f>ATAN(AT115/AM115)</f>
        <v>0.7853981633974483</v>
      </c>
      <c r="CQ115" s="11">
        <f>CP115*(180/PI())</f>
        <v>45</v>
      </c>
      <c r="CR115" s="11">
        <f>ACOS((DB115^2+DA115^2-AH115^2)/(2*DB115*DA115))</f>
        <v>0.10427134827892415</v>
      </c>
      <c r="CS115" s="11">
        <f>CR115*(180/PI())</f>
        <v>5.974308180521054</v>
      </c>
      <c r="CT115" s="2" t="s">
        <v>13</v>
      </c>
      <c r="CU115" s="11">
        <f>ACOS((DA115^2+AM115^2-(AE115-AT115)^2)/(2*DA115*AM115))-CD115</f>
        <v>0.41317046425173287</v>
      </c>
      <c r="CV115" s="11">
        <f>CU115*(180/PI())</f>
        <v>23.67292382108515</v>
      </c>
      <c r="CW115" s="2" t="s">
        <v>13</v>
      </c>
      <c r="CX115" s="11">
        <f>((PI()/2)-CD115)-(CU115+CR115)</f>
        <v>0.26795635086679126</v>
      </c>
      <c r="CY115" s="11">
        <f>CX115*(180/PI())</f>
        <v>15.352767998393798</v>
      </c>
      <c r="DA115" s="11">
        <f>SQRT(AM115^2+(AE115-AT115)^2)</f>
        <v>2.3162250307763075</v>
      </c>
      <c r="DB115" s="11">
        <f>SQRT((AM115-AH115)^2+(AE115-AT115)^2)</f>
        <v>2.2374545226709737</v>
      </c>
      <c r="DC115" s="11">
        <f>SQRT((AG115-AM115)^2+(AT115-AH115)^2)</f>
        <v>2.2374545226709737</v>
      </c>
      <c r="DD115" s="11">
        <f>SQRT((AG115-AM115)^2+AT115^2)</f>
        <v>2.3162250307763075</v>
      </c>
      <c r="DE115" s="11">
        <f>SQRT(AM115^2+AT115^2)</f>
        <v>1.1913212074338573</v>
      </c>
      <c r="DF115" s="11">
        <f>DC115*SIN(CK115+CN115)</f>
        <v>1.1067758314224245</v>
      </c>
      <c r="DG115" s="11">
        <f>DE115*SIN(CP115+CD115)</f>
        <v>1.1913212074338573</v>
      </c>
      <c r="DH115" s="11">
        <f>DB115*SIN(CU115+CR115)</f>
        <v>1.1067758314224245</v>
      </c>
      <c r="DI115" s="11">
        <f>DD115*SIN(CF115+CI115+CK115)</f>
        <v>2.1213203435596424</v>
      </c>
      <c r="DJ115" s="11">
        <f>DA115*SIN(CR115+CX115+CD115)</f>
        <v>2.1213203435596424</v>
      </c>
      <c r="DK115" s="11"/>
      <c r="DL115" s="11"/>
      <c r="DM115" s="11"/>
      <c r="DN115" s="11"/>
      <c r="DO115" s="11"/>
      <c r="DP115" s="11"/>
      <c r="DQ115" s="11"/>
      <c r="DR115" s="11"/>
    </row>
    <row r="116" spans="1:122" ht="15">
      <c r="A116" s="1">
        <v>116</v>
      </c>
      <c r="B116" s="14" t="s">
        <v>116</v>
      </c>
      <c r="C116" s="15" t="s">
        <v>225</v>
      </c>
      <c r="D116" s="13">
        <v>3</v>
      </c>
      <c r="E116" s="13">
        <v>3</v>
      </c>
      <c r="F116" s="12">
        <v>0.1875</v>
      </c>
      <c r="G116" s="8">
        <f>H116*490/144</f>
        <v>3.70849609375</v>
      </c>
      <c r="H116" s="16">
        <f>AH116*(AD116+AG116)</f>
        <v>1.08984375</v>
      </c>
      <c r="I116" s="8">
        <f>BD116</f>
        <v>0.9616614310972152</v>
      </c>
      <c r="J116" s="11">
        <f>BN116</f>
        <v>0.4410393618346914</v>
      </c>
      <c r="K116" s="11">
        <f>BI116</f>
        <v>0.9393533319774229</v>
      </c>
      <c r="L116" s="11">
        <f>AM116</f>
        <v>0.8195564516129032</v>
      </c>
      <c r="M116" s="11">
        <f>AO116</f>
        <v>2.180443548387097</v>
      </c>
      <c r="N116" s="8">
        <f>BE116</f>
        <v>0.9616614310972152</v>
      </c>
      <c r="O116" s="11">
        <f>BO116</f>
        <v>0.4410393618346914</v>
      </c>
      <c r="P116" s="11">
        <f>BJ116</f>
        <v>0.9393533319774229</v>
      </c>
      <c r="Q116" s="11">
        <f>AT116</f>
        <v>0.8195564516129032</v>
      </c>
      <c r="R116" s="11">
        <f>AV116</f>
        <v>2.180443548387097</v>
      </c>
      <c r="S116" s="8">
        <f>BF116</f>
        <v>0.38753718714560237</v>
      </c>
      <c r="T116" s="11">
        <f>BU116</f>
        <v>0.33436399951866497</v>
      </c>
      <c r="U116" s="11">
        <f>BK116</f>
        <v>0.5963134050934733</v>
      </c>
      <c r="V116" s="11">
        <f>BT116</f>
        <v>1.159027849001337</v>
      </c>
      <c r="W116" s="8">
        <f>BG116</f>
        <v>1.5357856750488281</v>
      </c>
      <c r="X116" s="11">
        <f>BZ116</f>
        <v>0.723976310184124</v>
      </c>
      <c r="Y116" s="11">
        <f>BL116</f>
        <v>1.1870887445764111</v>
      </c>
      <c r="Z116" s="11">
        <f>BY116</f>
        <v>2.1213203435596424</v>
      </c>
      <c r="AA116" s="11">
        <f>BA116</f>
        <v>45</v>
      </c>
      <c r="AB116" s="11">
        <f>BB116</f>
        <v>1</v>
      </c>
      <c r="AD116" s="8">
        <f>AE116-AH116</f>
        <v>2.8125</v>
      </c>
      <c r="AE116" s="11">
        <f>E116</f>
        <v>3</v>
      </c>
      <c r="AF116" s="11">
        <f>AG116-AH116</f>
        <v>2.8125</v>
      </c>
      <c r="AG116" s="11">
        <f>D116</f>
        <v>3</v>
      </c>
      <c r="AH116" s="11">
        <f>F116</f>
        <v>0.1875</v>
      </c>
      <c r="AI116" s="8">
        <f>AG116*AH116</f>
        <v>0.5625</v>
      </c>
      <c r="AJ116" s="11">
        <f>AG116/2</f>
        <v>1.5</v>
      </c>
      <c r="AK116" s="11">
        <f>AD116*AH116</f>
        <v>0.52734375</v>
      </c>
      <c r="AL116" s="11">
        <f>AH116/2</f>
        <v>0.09375</v>
      </c>
      <c r="AM116" s="11">
        <f>(AI116*AJ116+AK116*AL116)/(AI116+AK116)</f>
        <v>0.8195564516129032</v>
      </c>
      <c r="AN116" s="11"/>
      <c r="AO116" s="11">
        <f>AG116-AM116</f>
        <v>2.180443548387097</v>
      </c>
      <c r="AP116" s="8">
        <f>AE116*AH116</f>
        <v>0.5625</v>
      </c>
      <c r="AQ116" s="11">
        <f>AE116/2</f>
        <v>1.5</v>
      </c>
      <c r="AR116" s="11">
        <f>AF116*AH116</f>
        <v>0.52734375</v>
      </c>
      <c r="AS116" s="11">
        <f>AH116/2</f>
        <v>0.09375</v>
      </c>
      <c r="AT116" s="11">
        <f>(AP116*AQ116+AR116*AS116)/(AP116+AR116)</f>
        <v>0.8195564516129032</v>
      </c>
      <c r="AU116" s="11"/>
      <c r="AV116" s="11">
        <f>AE116-AT116</f>
        <v>2.180443548387097</v>
      </c>
      <c r="AX116" s="11">
        <f>-(AD116*AE116*AF116*AG116*AH116)/(4*(AE116+AF116))</f>
        <v>-0.5741242439516129</v>
      </c>
      <c r="AY116" s="11" t="str">
        <f>IF(AE116=AG116,"N/A",(2*AX116)/(BE116-BD116))</f>
        <v>N/A</v>
      </c>
      <c r="AZ116" s="11">
        <f>IF(AE116=AG116,PI()/4,(1/2)*ATAN(AY116))</f>
        <v>0.7853981633974483</v>
      </c>
      <c r="BA116" s="11">
        <f>IF(AE116=AG116,45,(1/2)*ATAN(AY116)*(180/PI()))</f>
        <v>45</v>
      </c>
      <c r="BB116" s="11">
        <f>IF(AE116=AG116,1,TAN(BA116/(180/PI())))</f>
        <v>1</v>
      </c>
      <c r="BD116" s="11">
        <f>(1/3)*(AH116*(AG116-AM116)^3+AE116*AM116^3-AD116*(AM116-AH116)^3)</f>
        <v>0.9616614310972152</v>
      </c>
      <c r="BE116" s="11">
        <f>(1/3)*(AH116*(AE116-AT116)^3+AG116*AT116^3-AF116*(AT116-AH116)^3)</f>
        <v>0.9616614310972152</v>
      </c>
      <c r="BF116" s="11">
        <f>BD116*(SIN(AZ116))^2+BE116*(COS(AZ116))^2+AX116*SIN(2*AZ116)</f>
        <v>0.38753718714560237</v>
      </c>
      <c r="BG116" s="11">
        <f>BD116*COS(AZ116)^2+BE116*SIN(AZ116)^2-AX116*SIN(2*AZ116)</f>
        <v>1.5357856750488281</v>
      </c>
      <c r="BH116" s="11"/>
      <c r="BI116" s="8">
        <f>SQRT(BD116/H116)</f>
        <v>0.9393533319774229</v>
      </c>
      <c r="BJ116" s="11">
        <f>SQRT(BE116/H116)</f>
        <v>0.9393533319774229</v>
      </c>
      <c r="BK116" s="11">
        <f>SQRT(BF116/H116)</f>
        <v>0.5963134050934733</v>
      </c>
      <c r="BL116" s="11">
        <f>SQRT(BG116/H116)</f>
        <v>1.1870887445764111</v>
      </c>
      <c r="BM116" s="11"/>
      <c r="BN116" s="8">
        <f>BD116/(AG116-AM116)</f>
        <v>0.4410393618346914</v>
      </c>
      <c r="BO116" s="11">
        <f>BE116/(AE116-AT116)</f>
        <v>0.4410393618346914</v>
      </c>
      <c r="BP116" s="11"/>
      <c r="BQ116" s="8">
        <f>DF116</f>
        <v>1.094875016030784</v>
      </c>
      <c r="BR116" s="11">
        <f>DG116</f>
        <v>1.159027849001337</v>
      </c>
      <c r="BS116" s="11">
        <f>DH116</f>
        <v>1.094875016030784</v>
      </c>
      <c r="BT116" s="11">
        <f>LARGE(BQ116:BS116,1)</f>
        <v>1.159027849001337</v>
      </c>
      <c r="BU116" s="11">
        <f>BF116/BT116</f>
        <v>0.33436399951866497</v>
      </c>
      <c r="BV116" s="11"/>
      <c r="BW116" s="8">
        <f>DI116</f>
        <v>2.1213203435596424</v>
      </c>
      <c r="BX116" s="11">
        <f>DJ116</f>
        <v>2.1213203435596424</v>
      </c>
      <c r="BY116" s="11">
        <f>LARGE(BW116:BX116,1)</f>
        <v>2.1213203435596424</v>
      </c>
      <c r="BZ116" s="11">
        <f>BG116/BY116</f>
        <v>0.723976310184124</v>
      </c>
      <c r="CA116" s="11"/>
      <c r="CC116" s="11"/>
      <c r="CD116" s="11">
        <f>AZ116</f>
        <v>0.7853981633974483</v>
      </c>
      <c r="CE116" s="11">
        <f>CD116*(180/PI())</f>
        <v>45</v>
      </c>
      <c r="CF116" s="11">
        <f>(PI()/2)-CD116</f>
        <v>0.7853981633974483</v>
      </c>
      <c r="CG116" s="11">
        <f>CF116*(180/PI())</f>
        <v>45</v>
      </c>
      <c r="CH116" s="2" t="s">
        <v>13</v>
      </c>
      <c r="CI116" s="11">
        <f>CD116-(CK116+CN116)</f>
        <v>0.28214227504170974</v>
      </c>
      <c r="CJ116" s="11">
        <f>CI116*(180/PI())</f>
        <v>16.16556158210923</v>
      </c>
      <c r="CK116" s="11">
        <f>ACOS((DD116^2+DC116^2-AH116^2)/(2*DD116*DC116))</f>
        <v>0.07738815803663246</v>
      </c>
      <c r="CL116" s="11">
        <f>CK116*(180/PI())</f>
        <v>4.434014839790463</v>
      </c>
      <c r="CM116" s="2" t="s">
        <v>13</v>
      </c>
      <c r="CN116" s="11">
        <f>ACOS((AT116^2+DD116^2-(AG116-AM116)^2)/(2*AT116*DD116))-CF116</f>
        <v>0.4258677303191061</v>
      </c>
      <c r="CO116" s="11">
        <f>CN116*(180/PI())</f>
        <v>24.400423578100305</v>
      </c>
      <c r="CP116" s="11">
        <f>ATAN(AT116/AM116)</f>
        <v>0.7853981633974483</v>
      </c>
      <c r="CQ116" s="11">
        <f>CP116*(180/PI())</f>
        <v>45</v>
      </c>
      <c r="CR116" s="11">
        <f>ACOS((DB116^2+DA116^2-AH116^2)/(2*DB116*DA116))</f>
        <v>0.07738815803663246</v>
      </c>
      <c r="CS116" s="11">
        <f>CR116*(180/PI())</f>
        <v>4.434014839790463</v>
      </c>
      <c r="CT116" s="2" t="s">
        <v>13</v>
      </c>
      <c r="CU116" s="11">
        <f>ACOS((DA116^2+AM116^2-(AE116-AT116)^2)/(2*DA116*AM116))-CD116</f>
        <v>0.4258677303191061</v>
      </c>
      <c r="CV116" s="11">
        <f>CU116*(180/PI())</f>
        <v>24.400423578100305</v>
      </c>
      <c r="CW116" s="2" t="s">
        <v>13</v>
      </c>
      <c r="CX116" s="11">
        <f>((PI()/2)-CD116)-(CU116+CR116)</f>
        <v>0.28214227504170974</v>
      </c>
      <c r="CY116" s="11">
        <f>CX116*(180/PI())</f>
        <v>16.16556158210923</v>
      </c>
      <c r="DA116" s="11">
        <f>SQRT(AM116^2+(AE116-AT116)^2)</f>
        <v>2.3293790685681124</v>
      </c>
      <c r="DB116" s="11">
        <f>SQRT((AM116-AH116)^2+(AE116-AT116)^2)</f>
        <v>2.2702047100929925</v>
      </c>
      <c r="DC116" s="11">
        <f>SQRT((AG116-AM116)^2+(AT116-AH116)^2)</f>
        <v>2.2702047100929925</v>
      </c>
      <c r="DD116" s="11">
        <f>SQRT((AG116-AM116)^2+AT116^2)</f>
        <v>2.3293790685681124</v>
      </c>
      <c r="DE116" s="11">
        <f>SQRT(AM116^2+AT116^2)</f>
        <v>1.159027849001337</v>
      </c>
      <c r="DF116" s="11">
        <f>DC116*SIN(CK116+CN116)</f>
        <v>1.094875016030784</v>
      </c>
      <c r="DG116" s="11">
        <f>DE116*SIN(CP116+CD116)</f>
        <v>1.159027849001337</v>
      </c>
      <c r="DH116" s="11">
        <f>DB116*SIN(CU116+CR116)</f>
        <v>1.094875016030784</v>
      </c>
      <c r="DI116" s="11">
        <f>DD116*SIN(CF116+CI116+CK116)</f>
        <v>2.1213203435596424</v>
      </c>
      <c r="DJ116" s="11">
        <f>DA116*SIN(CR116+CX116+CD116)</f>
        <v>2.1213203435596424</v>
      </c>
      <c r="DK116" s="11"/>
      <c r="DL116" s="11"/>
      <c r="DM116" s="11"/>
      <c r="DN116" s="11"/>
      <c r="DO116" s="11"/>
      <c r="DP116" s="11"/>
      <c r="DQ116" s="11"/>
      <c r="DR116" s="11"/>
    </row>
    <row r="117" spans="1:122" ht="15">
      <c r="A117" s="5">
        <v>117</v>
      </c>
      <c r="B117" s="14" t="s">
        <v>109</v>
      </c>
      <c r="C117" s="15" t="s">
        <v>226</v>
      </c>
      <c r="D117" s="12">
        <v>3</v>
      </c>
      <c r="E117" s="12">
        <v>2.5</v>
      </c>
      <c r="F117" s="12">
        <v>0.5</v>
      </c>
      <c r="G117" s="8">
        <f>H117*490/144</f>
        <v>8.506944444444445</v>
      </c>
      <c r="H117" s="16">
        <f>AH117*(AD117+AG117)</f>
        <v>2.5</v>
      </c>
      <c r="I117" s="8">
        <f>BD117</f>
        <v>2.083333333333333</v>
      </c>
      <c r="J117" s="11">
        <f>BN117</f>
        <v>1.0416666666666665</v>
      </c>
      <c r="K117" s="11">
        <f>BI117</f>
        <v>0.9128709291752768</v>
      </c>
      <c r="L117" s="11">
        <f>AM117</f>
        <v>1</v>
      </c>
      <c r="M117" s="11">
        <f>AO117</f>
        <v>2</v>
      </c>
      <c r="N117" s="8">
        <f>BE117</f>
        <v>1.3020833333333333</v>
      </c>
      <c r="O117" s="11">
        <f>BO117</f>
        <v>0.744047619047619</v>
      </c>
      <c r="P117" s="11">
        <f>BJ117</f>
        <v>0.7216878364870322</v>
      </c>
      <c r="Q117" s="11">
        <f>AT117</f>
        <v>0.75</v>
      </c>
      <c r="R117" s="11">
        <f>AV117</f>
        <v>1.75</v>
      </c>
      <c r="S117" s="8">
        <f>BF117</f>
        <v>0.677083333333333</v>
      </c>
      <c r="T117" s="11">
        <f>BU117</f>
        <v>0.574413806140096</v>
      </c>
      <c r="U117" s="11">
        <f>BK117</f>
        <v>0.520416499866533</v>
      </c>
      <c r="V117" s="11">
        <f>BT117</f>
        <v>1.178737916978612</v>
      </c>
      <c r="W117" s="8">
        <f>BG117</f>
        <v>2.708333333333333</v>
      </c>
      <c r="X117" s="11">
        <f>BZ117</f>
        <v>1.3020046272508852</v>
      </c>
      <c r="Y117" s="11">
        <f>BL117</f>
        <v>1.0408329997330663</v>
      </c>
      <c r="Z117" s="11">
        <f>BY117</f>
        <v>2.0801257358446086</v>
      </c>
      <c r="AA117" s="11">
        <f>BA117</f>
        <v>33.69006752597979</v>
      </c>
      <c r="AB117" s="11">
        <f>BB117</f>
        <v>0.6666666666666667</v>
      </c>
      <c r="AD117" s="8">
        <f>AE117-AH117</f>
        <v>2</v>
      </c>
      <c r="AE117" s="11">
        <f>E117</f>
        <v>2.5</v>
      </c>
      <c r="AF117" s="11">
        <f>AG117-AH117</f>
        <v>2.5</v>
      </c>
      <c r="AG117" s="11">
        <f>D117</f>
        <v>3</v>
      </c>
      <c r="AH117" s="11">
        <f>F117</f>
        <v>0.5</v>
      </c>
      <c r="AI117" s="8">
        <f>AG117*AH117</f>
        <v>1.5</v>
      </c>
      <c r="AJ117" s="11">
        <f>AG117/2</f>
        <v>1.5</v>
      </c>
      <c r="AK117" s="11">
        <f>AD117*AH117</f>
        <v>1</v>
      </c>
      <c r="AL117" s="11">
        <f>AH117/2</f>
        <v>0.25</v>
      </c>
      <c r="AM117" s="11">
        <f>(AI117*AJ117+AK117*AL117)/(AI117+AK117)</f>
        <v>1</v>
      </c>
      <c r="AN117" s="11"/>
      <c r="AO117" s="11">
        <f>AG117-AM117</f>
        <v>2</v>
      </c>
      <c r="AP117" s="8">
        <f>AE117*AH117</f>
        <v>1.25</v>
      </c>
      <c r="AQ117" s="11">
        <f>AE117/2</f>
        <v>1.25</v>
      </c>
      <c r="AR117" s="11">
        <f>AF117*AH117</f>
        <v>1.25</v>
      </c>
      <c r="AS117" s="11">
        <f>AH117/2</f>
        <v>0.25</v>
      </c>
      <c r="AT117" s="11">
        <f>(AP117*AQ117+AR117*AS117)/(AP117+AR117)</f>
        <v>0.75</v>
      </c>
      <c r="AU117" s="11"/>
      <c r="AV117" s="11">
        <f>AE117-AT117</f>
        <v>1.75</v>
      </c>
      <c r="AX117" s="11">
        <f>-(AD117*AE117*AF117*AG117*AH117)/(4*(AE117+AF117))</f>
        <v>-0.9375</v>
      </c>
      <c r="AY117" s="11">
        <f>IF(AE117=AG117,"N/A",(2*AX117)/(BE117-BD117))</f>
        <v>2.400000000000001</v>
      </c>
      <c r="AZ117" s="11">
        <f>IF(AE117=AG117,PI()/4,(1/2)*ATAN(AY117))</f>
        <v>0.5880026035475676</v>
      </c>
      <c r="BA117" s="11">
        <f>IF(AE117=AG117,45,(1/2)*ATAN(AY117)*(180/PI()))</f>
        <v>33.69006752597979</v>
      </c>
      <c r="BB117" s="11">
        <f>IF(AE117=AG117,1,TAN(BA117/(180/PI())))</f>
        <v>0.6666666666666667</v>
      </c>
      <c r="BD117" s="11">
        <f>(1/3)*(AH117*(AG117-AM117)^3+AE117*AM117^3-AD117*(AM117-AH117)^3)</f>
        <v>2.083333333333333</v>
      </c>
      <c r="BE117" s="11">
        <f>(1/3)*(AH117*(AE117-AT117)^3+AG117*AT117^3-AF117*(AT117-AH117)^3)</f>
        <v>1.3020833333333333</v>
      </c>
      <c r="BF117" s="11">
        <f>BD117*(SIN(AZ117))^2+BE117*(COS(AZ117))^2+AX117*SIN(2*AZ117)</f>
        <v>0.677083333333333</v>
      </c>
      <c r="BG117" s="11">
        <f>BD117*COS(AZ117)^2+BE117*SIN(AZ117)^2-AX117*SIN(2*AZ117)</f>
        <v>2.708333333333333</v>
      </c>
      <c r="BH117" s="11"/>
      <c r="BI117" s="8">
        <f>SQRT(BD117/H117)</f>
        <v>0.9128709291752768</v>
      </c>
      <c r="BJ117" s="11">
        <f>SQRT(BE117/H117)</f>
        <v>0.7216878364870322</v>
      </c>
      <c r="BK117" s="11">
        <f>SQRT(BF117/H117)</f>
        <v>0.520416499866533</v>
      </c>
      <c r="BL117" s="11">
        <f>SQRT(BG117/H117)</f>
        <v>1.0408329997330663</v>
      </c>
      <c r="BM117" s="11"/>
      <c r="BN117" s="8">
        <f>BD117/(AG117-AM117)</f>
        <v>1.0416666666666665</v>
      </c>
      <c r="BO117" s="11">
        <f>BE117/(AE117-AT117)</f>
        <v>0.744047619047619</v>
      </c>
      <c r="BP117" s="11"/>
      <c r="BQ117" s="8">
        <f>DF117</f>
        <v>0.9013878188659982</v>
      </c>
      <c r="BR117" s="11">
        <f>DG117</f>
        <v>1.1787379169786119</v>
      </c>
      <c r="BS117" s="11">
        <f>DH117</f>
        <v>1.178737916978612</v>
      </c>
      <c r="BT117" s="11">
        <f>LARGE(BQ117:BS117,1)</f>
        <v>1.178737916978612</v>
      </c>
      <c r="BU117" s="11">
        <f>BF117/BT117</f>
        <v>0.574413806140096</v>
      </c>
      <c r="BV117" s="11"/>
      <c r="BW117" s="8">
        <f>DI117</f>
        <v>2.0801257358446086</v>
      </c>
      <c r="BX117" s="11">
        <f>DJ117</f>
        <v>1.8027756377319946</v>
      </c>
      <c r="BY117" s="11">
        <f>LARGE(BW117:BX117,1)</f>
        <v>2.0801257358446086</v>
      </c>
      <c r="BZ117" s="11">
        <f>BG117/BY117</f>
        <v>1.3020046272508852</v>
      </c>
      <c r="CA117" s="11"/>
      <c r="CC117" s="11"/>
      <c r="CD117" s="11">
        <f>AZ117</f>
        <v>0.5880026035475676</v>
      </c>
      <c r="CE117" s="11">
        <f>CD117*(180/PI())</f>
        <v>33.69006752597979</v>
      </c>
      <c r="CF117" s="11">
        <f>(PI()/2)-CD117</f>
        <v>0.9827937232473289</v>
      </c>
      <c r="CG117" s="11">
        <f>CF117*(180/PI())</f>
        <v>56.30993247402021</v>
      </c>
      <c r="CH117" s="2" t="s">
        <v>13</v>
      </c>
      <c r="CI117" s="11">
        <f>CD117-(CK117+CN117)</f>
        <v>0.12435499454676102</v>
      </c>
      <c r="CJ117" s="11">
        <f>CI117*(180/PI())</f>
        <v>7.125016348901774</v>
      </c>
      <c r="CK117" s="11">
        <f>ACOS((DD117^2+DC117^2-AH117^2)/(2*DD117*DC117))</f>
        <v>0.23441567572381095</v>
      </c>
      <c r="CL117" s="11">
        <f>CK117*(180/PI())</f>
        <v>13.431028870681676</v>
      </c>
      <c r="CM117" s="2" t="s">
        <v>13</v>
      </c>
      <c r="CN117" s="11">
        <f>ACOS((AT117^2+DD117^2-(AG117-AM117)^2)/(2*AT117*DD117))-CF117</f>
        <v>0.22923193327699565</v>
      </c>
      <c r="CO117" s="11">
        <f>CN117*(180/PI())</f>
        <v>13.134022306396341</v>
      </c>
      <c r="CP117" s="11">
        <f>ATAN(AT117/AM117)</f>
        <v>0.6435011087932844</v>
      </c>
      <c r="CQ117" s="11">
        <f>CP117*(180/PI())</f>
        <v>36.86989764584402</v>
      </c>
      <c r="CR117" s="11">
        <f>ACOS((DB117^2+DA117^2-AH117^2)/(2*DB117*DA117))</f>
        <v>0.2408464552414118</v>
      </c>
      <c r="CS117" s="11">
        <f>CR117*(180/PI())</f>
        <v>13.79948539601938</v>
      </c>
      <c r="CT117" s="2" t="s">
        <v>13</v>
      </c>
      <c r="CU117" s="11">
        <f>ACOS((DA117^2+AM117^2-(AE117-AT117)^2)/(2*DA117*AM117))-CD117</f>
        <v>0.46364760900080615</v>
      </c>
      <c r="CV117" s="11">
        <f>CU117*(180/PI())</f>
        <v>26.565051177077994</v>
      </c>
      <c r="CW117" s="2" t="s">
        <v>13</v>
      </c>
      <c r="CX117" s="11">
        <f>((PI()/2)-CD117)-(CU117+CR117)</f>
        <v>0.278299659005111</v>
      </c>
      <c r="CY117" s="11">
        <f>CX117*(180/PI())</f>
        <v>15.945395900922835</v>
      </c>
      <c r="DA117" s="11">
        <f>SQRT(AM117^2+(AE117-AT117)^2)</f>
        <v>2.0155644370746373</v>
      </c>
      <c r="DB117" s="11">
        <f>SQRT((AM117-AH117)^2+(AE117-AT117)^2)</f>
        <v>1.8200274723201295</v>
      </c>
      <c r="DC117" s="11">
        <f>SQRT((AG117-AM117)^2+(AT117-AH117)^2)</f>
        <v>2.0155644370746373</v>
      </c>
      <c r="DD117" s="11">
        <f>SQRT((AG117-AM117)^2+AT117^2)</f>
        <v>2.1360009363293826</v>
      </c>
      <c r="DE117" s="11">
        <f>SQRT(AM117^2+AT117^2)</f>
        <v>1.25</v>
      </c>
      <c r="DF117" s="11">
        <f>DC117*SIN(CK117+CN117)</f>
        <v>0.9013878188659982</v>
      </c>
      <c r="DG117" s="11">
        <f>DE117*SIN(CP117+CD117)</f>
        <v>1.1787379169786119</v>
      </c>
      <c r="DH117" s="11">
        <f>DB117*SIN(CU117+CR117)</f>
        <v>1.178737916978612</v>
      </c>
      <c r="DI117" s="11">
        <f>DD117*SIN(CF117+CI117+CK117)</f>
        <v>2.0801257358446086</v>
      </c>
      <c r="DJ117" s="11">
        <f>DA117*SIN(CR117+CX117+CD117)</f>
        <v>1.8027756377319946</v>
      </c>
      <c r="DK117" s="11"/>
      <c r="DL117" s="11"/>
      <c r="DM117" s="11"/>
      <c r="DN117" s="11"/>
      <c r="DO117" s="11"/>
      <c r="DP117" s="11"/>
      <c r="DQ117" s="11"/>
      <c r="DR117" s="11"/>
    </row>
    <row r="118" spans="1:122" ht="15">
      <c r="A118" s="1">
        <v>118</v>
      </c>
      <c r="B118" s="14" t="s">
        <v>109</v>
      </c>
      <c r="C118" s="15" t="s">
        <v>227</v>
      </c>
      <c r="D118" s="12">
        <v>3</v>
      </c>
      <c r="E118" s="12">
        <v>2.5</v>
      </c>
      <c r="F118" s="12">
        <v>0.4375</v>
      </c>
      <c r="G118" s="8">
        <f>H118*490/144</f>
        <v>7.53662109375</v>
      </c>
      <c r="H118" s="16">
        <f>AH118*(AD118+AG118)</f>
        <v>2.21484375</v>
      </c>
      <c r="I118" s="8">
        <f>BD118</f>
        <v>1.876568688286675</v>
      </c>
      <c r="J118" s="11">
        <f>BN118</f>
        <v>0.9280797634113838</v>
      </c>
      <c r="K118" s="11">
        <f>BI118</f>
        <v>0.9204722200799746</v>
      </c>
      <c r="L118" s="11">
        <f>AM118</f>
        <v>0.9780092592592593</v>
      </c>
      <c r="M118" s="11">
        <f>AO118</f>
        <v>2.0219907407407405</v>
      </c>
      <c r="N118" s="8">
        <f>BE118</f>
        <v>1.1763123406304252</v>
      </c>
      <c r="O118" s="11">
        <f>BO118</f>
        <v>0.6638366180958115</v>
      </c>
      <c r="P118" s="11">
        <f>BJ118</f>
        <v>0.7287688141531354</v>
      </c>
      <c r="Q118" s="11">
        <f>AT118</f>
        <v>0.7280092592592593</v>
      </c>
      <c r="R118" s="11">
        <f>AV118</f>
        <v>1.7719907407407407</v>
      </c>
      <c r="S118" s="8">
        <f>BF118</f>
        <v>0.6012403285036745</v>
      </c>
      <c r="T118" s="11">
        <f>BU118</f>
        <v>0.5139821751047211</v>
      </c>
      <c r="U118" s="11">
        <f>BK118</f>
        <v>0.5210177330236619</v>
      </c>
      <c r="V118" s="11">
        <f>BT118</f>
        <v>1.169768831732686</v>
      </c>
      <c r="W118" s="8">
        <f>BG118</f>
        <v>2.4516407004134257</v>
      </c>
      <c r="X118" s="11">
        <f>BZ118</f>
        <v>1.176135294515861</v>
      </c>
      <c r="Y118" s="11">
        <f>BL118</f>
        <v>1.0520996218495702</v>
      </c>
      <c r="Z118" s="11">
        <f>BY118</f>
        <v>2.084488673917917</v>
      </c>
      <c r="AA118" s="11">
        <f>BA118</f>
        <v>33.881610314690874</v>
      </c>
      <c r="AB118" s="11">
        <f>BB118</f>
        <v>0.671506324201474</v>
      </c>
      <c r="AD118" s="8">
        <f>AE118-AH118</f>
        <v>2.0625</v>
      </c>
      <c r="AE118" s="11">
        <f>E118</f>
        <v>2.5</v>
      </c>
      <c r="AF118" s="11">
        <f>AG118-AH118</f>
        <v>2.5625</v>
      </c>
      <c r="AG118" s="11">
        <f>D118</f>
        <v>3</v>
      </c>
      <c r="AH118" s="11">
        <f>F118</f>
        <v>0.4375</v>
      </c>
      <c r="AI118" s="8">
        <f>AG118*AH118</f>
        <v>1.3125</v>
      </c>
      <c r="AJ118" s="11">
        <f>AG118/2</f>
        <v>1.5</v>
      </c>
      <c r="AK118" s="11">
        <f>AD118*AH118</f>
        <v>0.90234375</v>
      </c>
      <c r="AL118" s="11">
        <f>AH118/2</f>
        <v>0.21875</v>
      </c>
      <c r="AM118" s="11">
        <f>(AI118*AJ118+AK118*AL118)/(AI118+AK118)</f>
        <v>0.9780092592592593</v>
      </c>
      <c r="AN118" s="11"/>
      <c r="AO118" s="11">
        <f>AG118-AM118</f>
        <v>2.0219907407407405</v>
      </c>
      <c r="AP118" s="8">
        <f>AE118*AH118</f>
        <v>1.09375</v>
      </c>
      <c r="AQ118" s="11">
        <f>AE118/2</f>
        <v>1.25</v>
      </c>
      <c r="AR118" s="11">
        <f>AF118*AH118</f>
        <v>1.12109375</v>
      </c>
      <c r="AS118" s="11">
        <f>AH118/2</f>
        <v>0.21875</v>
      </c>
      <c r="AT118" s="11">
        <f>(AP118*AQ118+AR118*AS118)/(AP118+AR118)</f>
        <v>0.7280092592592593</v>
      </c>
      <c r="AU118" s="11"/>
      <c r="AV118" s="11">
        <f>AE118-AT118</f>
        <v>1.7719907407407407</v>
      </c>
      <c r="AX118" s="11">
        <f>-(AD118*AE118*AF118*AG118*AH118)/(4*(AE118+AF118))</f>
        <v>-0.8563910590277778</v>
      </c>
      <c r="AY118" s="11">
        <f>IF(AE118=AG118,"N/A",(2*AX118)/(BE118-BD118))</f>
        <v>2.4459358687546615</v>
      </c>
      <c r="AZ118" s="11">
        <f>IF(AE118=AG118,PI()/4,(1/2)*ATAN(AY118))</f>
        <v>0.5913456558690279</v>
      </c>
      <c r="BA118" s="11">
        <f>IF(AE118=AG118,45,(1/2)*ATAN(AY118)*(180/PI()))</f>
        <v>33.881610314690874</v>
      </c>
      <c r="BB118" s="11">
        <f>IF(AE118=AG118,1,TAN(BA118/(180/PI())))</f>
        <v>0.671506324201474</v>
      </c>
      <c r="BD118" s="11">
        <f>(1/3)*(AH118*(AG118-AM118)^3+AE118*AM118^3-AD118*(AM118-AH118)^3)</f>
        <v>1.876568688286675</v>
      </c>
      <c r="BE118" s="11">
        <f>(1/3)*(AH118*(AE118-AT118)^3+AG118*AT118^3-AF118*(AT118-AH118)^3)</f>
        <v>1.1763123406304252</v>
      </c>
      <c r="BF118" s="11">
        <f>BD118*(SIN(AZ118))^2+BE118*(COS(AZ118))^2+AX118*SIN(2*AZ118)</f>
        <v>0.6012403285036745</v>
      </c>
      <c r="BG118" s="11">
        <f>BD118*COS(AZ118)^2+BE118*SIN(AZ118)^2-AX118*SIN(2*AZ118)</f>
        <v>2.4516407004134257</v>
      </c>
      <c r="BH118" s="11"/>
      <c r="BI118" s="8">
        <f>SQRT(BD118/H118)</f>
        <v>0.9204722200799746</v>
      </c>
      <c r="BJ118" s="11">
        <f>SQRT(BE118/H118)</f>
        <v>0.7287688141531354</v>
      </c>
      <c r="BK118" s="11">
        <f>SQRT(BF118/H118)</f>
        <v>0.5210177330236619</v>
      </c>
      <c r="BL118" s="11">
        <f>SQRT(BG118/H118)</f>
        <v>1.0520996218495702</v>
      </c>
      <c r="BM118" s="11"/>
      <c r="BN118" s="8">
        <f>BD118/(AG118-AM118)</f>
        <v>0.9280797634113838</v>
      </c>
      <c r="BO118" s="11">
        <f>BE118/(AE118-AT118)</f>
        <v>0.6638366180958115</v>
      </c>
      <c r="BP118" s="11"/>
      <c r="BQ118" s="8">
        <f>DF118</f>
        <v>0.8860384802253277</v>
      </c>
      <c r="BR118" s="11">
        <f>DG118</f>
        <v>1.149606231654528</v>
      </c>
      <c r="BS118" s="11">
        <f>DH118</f>
        <v>1.169768831732686</v>
      </c>
      <c r="BT118" s="11">
        <f>LARGE(BQ118:BS118,1)</f>
        <v>1.169768831732686</v>
      </c>
      <c r="BU118" s="11">
        <f>BF118/BT118</f>
        <v>0.5139821751047211</v>
      </c>
      <c r="BV118" s="11"/>
      <c r="BW118" s="8">
        <f>DI118</f>
        <v>2.084488673917917</v>
      </c>
      <c r="BX118" s="11">
        <f>DJ118</f>
        <v>1.7997817932717481</v>
      </c>
      <c r="BY118" s="11">
        <f>LARGE(BW118:BX118,1)</f>
        <v>2.084488673917917</v>
      </c>
      <c r="BZ118" s="11">
        <f>BG118/BY118</f>
        <v>1.176135294515861</v>
      </c>
      <c r="CA118" s="11"/>
      <c r="CC118" s="11"/>
      <c r="CD118" s="11">
        <f>AZ118</f>
        <v>0.5913456558690279</v>
      </c>
      <c r="CE118" s="11">
        <f>CD118*(180/PI())</f>
        <v>33.881610314690874</v>
      </c>
      <c r="CF118" s="11">
        <f>(PI()/2)-CD118</f>
        <v>0.9794506709258687</v>
      </c>
      <c r="CG118" s="11">
        <f>CF118*(180/PI())</f>
        <v>56.118389685309126</v>
      </c>
      <c r="CH118" s="2" t="s">
        <v>13</v>
      </c>
      <c r="CI118" s="11">
        <f>CD118-(CK118+CN118)</f>
        <v>0.14269833648395824</v>
      </c>
      <c r="CJ118" s="11">
        <f>CI118*(180/PI())</f>
        <v>8.176012424068503</v>
      </c>
      <c r="CK118" s="11">
        <f>ACOS((DD118^2+DC118^2-AH118^2)/(2*DD118*DC118))</f>
        <v>0.2028977824470104</v>
      </c>
      <c r="CL118" s="11">
        <f>CK118*(180/PI())</f>
        <v>11.625186606777252</v>
      </c>
      <c r="CM118" s="2" t="s">
        <v>13</v>
      </c>
      <c r="CN118" s="11">
        <f>ACOS((AT118^2+DD118^2-(AG118-AM118)^2)/(2*AT118*DD118))-CF118</f>
        <v>0.24574953693805923</v>
      </c>
      <c r="CO118" s="11">
        <f>CN118*(180/PI())</f>
        <v>14.080411283845121</v>
      </c>
      <c r="CP118" s="11">
        <f>ATAN(AT118/AM118)</f>
        <v>0.6398937578184635</v>
      </c>
      <c r="CQ118" s="11">
        <f>CP118*(180/PI())</f>
        <v>36.66321165976438</v>
      </c>
      <c r="CR118" s="11">
        <f>ACOS((DB118^2+DA118^2-AH118^2)/(2*DB118*DA118))</f>
        <v>0.20825684562969005</v>
      </c>
      <c r="CS118" s="11">
        <f>CR118*(180/PI())</f>
        <v>11.932238309288742</v>
      </c>
      <c r="CT118" s="2" t="s">
        <v>13</v>
      </c>
      <c r="CU118" s="11">
        <f>ACOS((DA118^2+AM118^2-(AE118-AT118)^2)/(2*DA118*AM118))-CD118</f>
        <v>0.475129320024806</v>
      </c>
      <c r="CV118" s="11">
        <f>CU118*(180/PI())</f>
        <v>27.222904760342015</v>
      </c>
      <c r="CW118" s="2" t="s">
        <v>13</v>
      </c>
      <c r="CX118" s="11">
        <f>((PI()/2)-CD118)-(CU118+CR118)</f>
        <v>0.2960645052713726</v>
      </c>
      <c r="CY118" s="11">
        <f>CX118*(180/PI())</f>
        <v>16.963246615678365</v>
      </c>
      <c r="DA118" s="11">
        <f>SQRT(AM118^2+(AE118-AT118)^2)</f>
        <v>2.023969687635604</v>
      </c>
      <c r="DB118" s="11">
        <f>SQRT((AM118-AH118)^2+(AE118-AT118)^2)</f>
        <v>1.8525931675939844</v>
      </c>
      <c r="DC118" s="11">
        <f>SQRT((AG118-AM118)^2+(AT118-AH118)^2)</f>
        <v>2.042753579205444</v>
      </c>
      <c r="DD118" s="11">
        <f>SQRT((AG118-AM118)^2+AT118^2)</f>
        <v>2.1490565458378486</v>
      </c>
      <c r="DE118" s="11">
        <f>SQRT(AM118^2+AT118^2)</f>
        <v>1.2192208958035702</v>
      </c>
      <c r="DF118" s="11">
        <f>DC118*SIN(CK118+CN118)</f>
        <v>0.8860384802253277</v>
      </c>
      <c r="DG118" s="11">
        <f>DE118*SIN(CP118+CD118)</f>
        <v>1.149606231654528</v>
      </c>
      <c r="DH118" s="11">
        <f>DB118*SIN(CU118+CR118)</f>
        <v>1.169768831732686</v>
      </c>
      <c r="DI118" s="11">
        <f>DD118*SIN(CF118+CI118+CK118)</f>
        <v>2.084488673917917</v>
      </c>
      <c r="DJ118" s="11">
        <f>DA118*SIN(CR118+CX118+CD118)</f>
        <v>1.7997817932717481</v>
      </c>
      <c r="DK118" s="11"/>
      <c r="DL118" s="11"/>
      <c r="DM118" s="11"/>
      <c r="DN118" s="11"/>
      <c r="DO118" s="11"/>
      <c r="DP118" s="11"/>
      <c r="DQ118" s="11"/>
      <c r="DR118" s="11"/>
    </row>
    <row r="119" spans="1:122" ht="15">
      <c r="A119" s="5">
        <v>119</v>
      </c>
      <c r="B119" s="14" t="s">
        <v>109</v>
      </c>
      <c r="C119" s="15" t="s">
        <v>228</v>
      </c>
      <c r="D119" s="12">
        <v>3</v>
      </c>
      <c r="E119" s="12">
        <v>2.5</v>
      </c>
      <c r="F119" s="12">
        <v>0.375</v>
      </c>
      <c r="G119" s="8">
        <f>H119*490/144</f>
        <v>6.539713541666667</v>
      </c>
      <c r="H119" s="16">
        <f>AH119*(AD119+AG119)</f>
        <v>1.921875</v>
      </c>
      <c r="I119" s="8">
        <f>BD119</f>
        <v>1.6566444955221036</v>
      </c>
      <c r="J119" s="11">
        <f>BN119</f>
        <v>0.8104092386744967</v>
      </c>
      <c r="K119" s="11">
        <f>BI119</f>
        <v>0.9284362572890502</v>
      </c>
      <c r="L119" s="11">
        <f>AM119</f>
        <v>0.9557926829268293</v>
      </c>
      <c r="M119" s="11">
        <f>AO119</f>
        <v>2.0442073170731705</v>
      </c>
      <c r="N119" s="8">
        <f>BE119</f>
        <v>1.0418984017721036</v>
      </c>
      <c r="O119" s="11">
        <f>BO119</f>
        <v>0.580701233273152</v>
      </c>
      <c r="P119" s="11">
        <f>BJ119</f>
        <v>0.736292060034629</v>
      </c>
      <c r="Q119" s="11">
        <f>AT119</f>
        <v>0.7057926829268293</v>
      </c>
      <c r="R119" s="11">
        <f>AV119</f>
        <v>1.7942073170731707</v>
      </c>
      <c r="S119" s="8">
        <f>BF119</f>
        <v>0.5245597835296376</v>
      </c>
      <c r="T119" s="11">
        <f>BU119</f>
        <v>0.4517524463511107</v>
      </c>
      <c r="U119" s="11">
        <f>BK119</f>
        <v>0.5224382030277848</v>
      </c>
      <c r="V119" s="11">
        <f>BT119</f>
        <v>1.1611664480549146</v>
      </c>
      <c r="W119" s="8">
        <f>BG119</f>
        <v>2.173983113764569</v>
      </c>
      <c r="X119" s="11">
        <f>BZ119</f>
        <v>1.0407681923896293</v>
      </c>
      <c r="Y119" s="11">
        <f>BL119</f>
        <v>1.0635686181605943</v>
      </c>
      <c r="Z119" s="11">
        <f>BY119</f>
        <v>2.0888254749340973</v>
      </c>
      <c r="AA119" s="11">
        <f>BA119</f>
        <v>34.05877237714307</v>
      </c>
      <c r="AB119" s="11">
        <f>BB119</f>
        <v>0.6760020089726637</v>
      </c>
      <c r="AD119" s="8">
        <f>AE119-AH119</f>
        <v>2.125</v>
      </c>
      <c r="AE119" s="11">
        <f>E119</f>
        <v>2.5</v>
      </c>
      <c r="AF119" s="11">
        <f>AG119-AH119</f>
        <v>2.625</v>
      </c>
      <c r="AG119" s="11">
        <f>D119</f>
        <v>3</v>
      </c>
      <c r="AH119" s="11">
        <f>F119</f>
        <v>0.375</v>
      </c>
      <c r="AI119" s="8">
        <f>AG119*AH119</f>
        <v>1.125</v>
      </c>
      <c r="AJ119" s="11">
        <f>AG119/2</f>
        <v>1.5</v>
      </c>
      <c r="AK119" s="11">
        <f>AD119*AH119</f>
        <v>0.796875</v>
      </c>
      <c r="AL119" s="11">
        <f>AH119/2</f>
        <v>0.1875</v>
      </c>
      <c r="AM119" s="11">
        <f>(AI119*AJ119+AK119*AL119)/(AI119+AK119)</f>
        <v>0.9557926829268293</v>
      </c>
      <c r="AN119" s="11"/>
      <c r="AO119" s="11">
        <f>AG119-AM119</f>
        <v>2.0442073170731705</v>
      </c>
      <c r="AP119" s="8">
        <f>AE119*AH119</f>
        <v>0.9375</v>
      </c>
      <c r="AQ119" s="11">
        <f>AE119/2</f>
        <v>1.25</v>
      </c>
      <c r="AR119" s="11">
        <f>AF119*AH119</f>
        <v>0.984375</v>
      </c>
      <c r="AS119" s="11">
        <f>AH119/2</f>
        <v>0.1875</v>
      </c>
      <c r="AT119" s="11">
        <f>(AP119*AQ119+AR119*AS119)/(AP119+AR119)</f>
        <v>0.7057926829268293</v>
      </c>
      <c r="AU119" s="11"/>
      <c r="AV119" s="11">
        <f>AE119-AT119</f>
        <v>1.7942073170731707</v>
      </c>
      <c r="AX119" s="11">
        <f>-(AD119*AE119*AF119*AG119*AH119)/(4*(AE119+AF119))</f>
        <v>-0.7652915396341463</v>
      </c>
      <c r="AY119" s="11">
        <f>IF(AE119=AG119,"N/A",(2*AX119)/(BE119-BD119))</f>
        <v>2.4897808946318216</v>
      </c>
      <c r="AZ119" s="11">
        <f>IF(AE119=AG119,PI()/4,(1/2)*ATAN(AY119))</f>
        <v>0.5944377171684425</v>
      </c>
      <c r="BA119" s="11">
        <f>IF(AE119=AG119,45,(1/2)*ATAN(AY119)*(180/PI()))</f>
        <v>34.05877237714307</v>
      </c>
      <c r="BB119" s="11">
        <f>IF(AE119=AG119,1,TAN(BA119/(180/PI())))</f>
        <v>0.6760020089726637</v>
      </c>
      <c r="BD119" s="11">
        <f>(1/3)*(AH119*(AG119-AM119)^3+AE119*AM119^3-AD119*(AM119-AH119)^3)</f>
        <v>1.6566444955221036</v>
      </c>
      <c r="BE119" s="11">
        <f>(1/3)*(AH119*(AE119-AT119)^3+AG119*AT119^3-AF119*(AT119-AH119)^3)</f>
        <v>1.0418984017721036</v>
      </c>
      <c r="BF119" s="11">
        <f>BD119*(SIN(AZ119))^2+BE119*(COS(AZ119))^2+AX119*SIN(2*AZ119)</f>
        <v>0.5245597835296376</v>
      </c>
      <c r="BG119" s="11">
        <f>BD119*COS(AZ119)^2+BE119*SIN(AZ119)^2-AX119*SIN(2*AZ119)</f>
        <v>2.173983113764569</v>
      </c>
      <c r="BH119" s="11"/>
      <c r="BI119" s="8">
        <f>SQRT(BD119/H119)</f>
        <v>0.9284362572890502</v>
      </c>
      <c r="BJ119" s="11">
        <f>SQRT(BE119/H119)</f>
        <v>0.736292060034629</v>
      </c>
      <c r="BK119" s="11">
        <f>SQRT(BF119/H119)</f>
        <v>0.5224382030277848</v>
      </c>
      <c r="BL119" s="11">
        <f>SQRT(BG119/H119)</f>
        <v>1.0635686181605943</v>
      </c>
      <c r="BM119" s="11"/>
      <c r="BN119" s="8">
        <f>BD119/(AG119-AM119)</f>
        <v>0.8104092386744967</v>
      </c>
      <c r="BO119" s="11">
        <f>BE119/(AE119-AT119)</f>
        <v>0.580701233273152</v>
      </c>
      <c r="BP119" s="11"/>
      <c r="BQ119" s="8">
        <f>DF119</f>
        <v>0.8707943489099664</v>
      </c>
      <c r="BR119" s="11">
        <f>DG119</f>
        <v>1.120008512428178</v>
      </c>
      <c r="BS119" s="11">
        <f>DH119</f>
        <v>1.1611664480549146</v>
      </c>
      <c r="BT119" s="11">
        <f>LARGE(BQ119:BS119,1)</f>
        <v>1.1611664480549146</v>
      </c>
      <c r="BU119" s="11">
        <f>BF119/BT119</f>
        <v>0.4517524463511107</v>
      </c>
      <c r="BV119" s="11"/>
      <c r="BW119" s="8">
        <f>DI119</f>
        <v>2.0888254749340973</v>
      </c>
      <c r="BX119" s="11">
        <f>DJ119</f>
        <v>1.7966726527265982</v>
      </c>
      <c r="BY119" s="11">
        <f>LARGE(BW119:BX119,1)</f>
        <v>2.0888254749340973</v>
      </c>
      <c r="BZ119" s="11">
        <f>BG119/BY119</f>
        <v>1.0407681923896293</v>
      </c>
      <c r="CA119" s="11"/>
      <c r="CC119" s="11"/>
      <c r="CD119" s="11">
        <f>AZ119</f>
        <v>0.5944377171684425</v>
      </c>
      <c r="CE119" s="11">
        <f>CD119*(180/PI())</f>
        <v>34.05877237714307</v>
      </c>
      <c r="CF119" s="11">
        <f>(PI()/2)-CD119</f>
        <v>0.976358609626454</v>
      </c>
      <c r="CG119" s="11">
        <f>CF119*(180/PI())</f>
        <v>55.94122762285693</v>
      </c>
      <c r="CH119" s="2" t="s">
        <v>13</v>
      </c>
      <c r="CI119" s="11">
        <f>CD119-(CK119+CN119)</f>
        <v>0.16042887705097386</v>
      </c>
      <c r="CJ119" s="11">
        <f>CI119*(180/PI())</f>
        <v>9.191897567043991</v>
      </c>
      <c r="CK119" s="11">
        <f>ACOS((DD119^2+DC119^2-AH119^2)/(2*DD119*DC119))</f>
        <v>0.17202122444800683</v>
      </c>
      <c r="CL119" s="11">
        <f>CK119*(180/PI())</f>
        <v>9.856090147543446</v>
      </c>
      <c r="CM119" s="2" t="s">
        <v>13</v>
      </c>
      <c r="CN119" s="11">
        <f>ACOS((AT119^2+DD119^2-(AG119-AM119)^2)/(2*AT119*DD119))-CF119</f>
        <v>0.2619876156694618</v>
      </c>
      <c r="CO119" s="11">
        <f>CN119*(180/PI())</f>
        <v>15.010784662555636</v>
      </c>
      <c r="CP119" s="11">
        <f>ATAN(AT119/AM119)</f>
        <v>0.6360596243951098</v>
      </c>
      <c r="CQ119" s="11">
        <f>CP119*(180/PI())</f>
        <v>36.44353199651617</v>
      </c>
      <c r="CR119" s="11">
        <f>ACOS((DB119^2+DA119^2-AH119^2)/(2*DB119*DA119))</f>
        <v>0.17641255825438718</v>
      </c>
      <c r="CS119" s="11">
        <f>CR119*(180/PI())</f>
        <v>10.107695041082158</v>
      </c>
      <c r="CT119" s="2" t="s">
        <v>13</v>
      </c>
      <c r="CU119" s="11">
        <f>ACOS((DA119^2+AM119^2-(AE119-AT119)^2)/(2*DA119*AM119))-CD119</f>
        <v>0.48688648469321394</v>
      </c>
      <c r="CV119" s="11">
        <f>CU119*(180/PI())</f>
        <v>27.896540674882118</v>
      </c>
      <c r="CW119" s="2" t="s">
        <v>13</v>
      </c>
      <c r="CX119" s="11">
        <f>((PI()/2)-CD119)-(CU119+CR119)</f>
        <v>0.31305956667885293</v>
      </c>
      <c r="CY119" s="11">
        <f>CX119*(180/PI())</f>
        <v>17.93699190689265</v>
      </c>
      <c r="DA119" s="11">
        <f>SQRT(AM119^2+(AE119-AT119)^2)</f>
        <v>2.0329091345594796</v>
      </c>
      <c r="DB119" s="11">
        <f>SQRT((AM119-AH119)^2+(AE119-AT119)^2)</f>
        <v>1.885868510045239</v>
      </c>
      <c r="DC119" s="11">
        <f>SQRT((AG119-AM119)^2+(AT119-AH119)^2)</f>
        <v>2.0707987237424645</v>
      </c>
      <c r="DD119" s="11">
        <f>SQRT((AG119-AM119)^2+AT119^2)</f>
        <v>2.1626203703952624</v>
      </c>
      <c r="DE119" s="11">
        <f>SQRT(AM119^2+AT119^2)</f>
        <v>1.1881426530553973</v>
      </c>
      <c r="DF119" s="11">
        <f>DC119*SIN(CK119+CN119)</f>
        <v>0.8707943489099664</v>
      </c>
      <c r="DG119" s="11">
        <f>DE119*SIN(CP119+CD119)</f>
        <v>1.120008512428178</v>
      </c>
      <c r="DH119" s="11">
        <f>DB119*SIN(CU119+CR119)</f>
        <v>1.1611664480549146</v>
      </c>
      <c r="DI119" s="11">
        <f>DD119*SIN(CF119+CI119+CK119)</f>
        <v>2.0888254749340973</v>
      </c>
      <c r="DJ119" s="11">
        <f>DA119*SIN(CR119+CX119+CD119)</f>
        <v>1.7966726527265982</v>
      </c>
      <c r="DK119" s="11"/>
      <c r="DL119" s="11"/>
      <c r="DM119" s="11"/>
      <c r="DN119" s="11"/>
      <c r="DO119" s="11"/>
      <c r="DP119" s="11"/>
      <c r="DQ119" s="11"/>
      <c r="DR119" s="11"/>
    </row>
    <row r="120" spans="1:122" ht="15">
      <c r="A120" s="1">
        <v>120</v>
      </c>
      <c r="B120" s="14" t="s">
        <v>109</v>
      </c>
      <c r="C120" s="15" t="s">
        <v>229</v>
      </c>
      <c r="D120" s="12">
        <v>3</v>
      </c>
      <c r="E120" s="12">
        <v>2.5</v>
      </c>
      <c r="F120" s="12">
        <v>0.3125</v>
      </c>
      <c r="G120" s="8">
        <f>H120*490/144</f>
        <v>5.516221788194445</v>
      </c>
      <c r="H120" s="16">
        <f>AH120*(AD120+AG120)</f>
        <v>1.62109375</v>
      </c>
      <c r="I120" s="8">
        <f>BD120</f>
        <v>1.4225236670559191</v>
      </c>
      <c r="J120" s="11">
        <f>BN120</f>
        <v>0.688326263381403</v>
      </c>
      <c r="K120" s="11">
        <f>BI120</f>
        <v>0.936754276926729</v>
      </c>
      <c r="L120" s="11">
        <f>AM120</f>
        <v>0.9333584337349398</v>
      </c>
      <c r="M120" s="11">
        <f>AO120</f>
        <v>2.0666415662650603</v>
      </c>
      <c r="N120" s="8">
        <f>BE120</f>
        <v>0.897926499087169</v>
      </c>
      <c r="O120" s="11">
        <f>BO120</f>
        <v>0.4942782966995898</v>
      </c>
      <c r="P120" s="11">
        <f>BJ120</f>
        <v>0.744245690366881</v>
      </c>
      <c r="Q120" s="11">
        <f>AT120</f>
        <v>0.6833584337349398</v>
      </c>
      <c r="R120" s="11">
        <f>AV120</f>
        <v>1.8166415662650603</v>
      </c>
      <c r="S120" s="8">
        <f>BF120</f>
        <v>0.4462639596517488</v>
      </c>
      <c r="T120" s="11">
        <f>BU120</f>
        <v>0.3870713105214908</v>
      </c>
      <c r="U120" s="11">
        <f>BK120</f>
        <v>0.5246767763955154</v>
      </c>
      <c r="V120" s="11">
        <f>BT120</f>
        <v>1.1529244031300314</v>
      </c>
      <c r="W120" s="8">
        <f>BG120</f>
        <v>1.8741862064913395</v>
      </c>
      <c r="X120" s="11">
        <f>BZ120</f>
        <v>0.8953919394140445</v>
      </c>
      <c r="Y120" s="11">
        <f>BL120</f>
        <v>1.0752323020079915</v>
      </c>
      <c r="Z120" s="11">
        <f>BY120</f>
        <v>2.093146167607707</v>
      </c>
      <c r="AA120" s="11">
        <f>BA120</f>
        <v>34.222784214965756</v>
      </c>
      <c r="AB120" s="11">
        <f>BB120</f>
        <v>0.6801807761097719</v>
      </c>
      <c r="AD120" s="8">
        <f>AE120-AH120</f>
        <v>2.1875</v>
      </c>
      <c r="AE120" s="11">
        <f>E120</f>
        <v>2.5</v>
      </c>
      <c r="AF120" s="11">
        <f>AG120-AH120</f>
        <v>2.6875</v>
      </c>
      <c r="AG120" s="11">
        <f>D120</f>
        <v>3</v>
      </c>
      <c r="AH120" s="11">
        <f>F120</f>
        <v>0.3125</v>
      </c>
      <c r="AI120" s="8">
        <f>AG120*AH120</f>
        <v>0.9375</v>
      </c>
      <c r="AJ120" s="11">
        <f>AG120/2</f>
        <v>1.5</v>
      </c>
      <c r="AK120" s="11">
        <f>AD120*AH120</f>
        <v>0.68359375</v>
      </c>
      <c r="AL120" s="11">
        <f>AH120/2</f>
        <v>0.15625</v>
      </c>
      <c r="AM120" s="11">
        <f>(AI120*AJ120+AK120*AL120)/(AI120+AK120)</f>
        <v>0.9333584337349398</v>
      </c>
      <c r="AN120" s="11"/>
      <c r="AO120" s="11">
        <f>AG120-AM120</f>
        <v>2.0666415662650603</v>
      </c>
      <c r="AP120" s="8">
        <f>AE120*AH120</f>
        <v>0.78125</v>
      </c>
      <c r="AQ120" s="11">
        <f>AE120/2</f>
        <v>1.25</v>
      </c>
      <c r="AR120" s="11">
        <f>AF120*AH120</f>
        <v>0.83984375</v>
      </c>
      <c r="AS120" s="11">
        <f>AH120/2</f>
        <v>0.15625</v>
      </c>
      <c r="AT120" s="11">
        <f>(AP120*AQ120+AR120*AS120)/(AP120+AR120)</f>
        <v>0.6833584337349398</v>
      </c>
      <c r="AU120" s="11"/>
      <c r="AV120" s="11">
        <f>AE120-AT120</f>
        <v>1.8166415662650603</v>
      </c>
      <c r="AX120" s="11">
        <f>-(AD120*AE120*AF120*AG120*AH120)/(4*(AE120+AF120))</f>
        <v>-0.6640330854668675</v>
      </c>
      <c r="AY120" s="11">
        <f>IF(AE120=AG120,"N/A",(2*AX120)/(BE120-BD120))</f>
        <v>2.5315923379381395</v>
      </c>
      <c r="AZ120" s="11">
        <f>IF(AE120=AG120,PI()/4,(1/2)*ATAN(AY120))</f>
        <v>0.5973002637506953</v>
      </c>
      <c r="BA120" s="11">
        <f>IF(AE120=AG120,45,(1/2)*ATAN(AY120)*(180/PI()))</f>
        <v>34.222784214965756</v>
      </c>
      <c r="BB120" s="11">
        <f>IF(AE120=AG120,1,TAN(BA120/(180/PI())))</f>
        <v>0.6801807761097719</v>
      </c>
      <c r="BD120" s="11">
        <f>(1/3)*(AH120*(AG120-AM120)^3+AE120*AM120^3-AD120*(AM120-AH120)^3)</f>
        <v>1.4225236670559191</v>
      </c>
      <c r="BE120" s="11">
        <f>(1/3)*(AH120*(AE120-AT120)^3+AG120*AT120^3-AF120*(AT120-AH120)^3)</f>
        <v>0.897926499087169</v>
      </c>
      <c r="BF120" s="11">
        <f>BD120*(SIN(AZ120))^2+BE120*(COS(AZ120))^2+AX120*SIN(2*AZ120)</f>
        <v>0.4462639596517488</v>
      </c>
      <c r="BG120" s="11">
        <f>BD120*COS(AZ120)^2+BE120*SIN(AZ120)^2-AX120*SIN(2*AZ120)</f>
        <v>1.8741862064913395</v>
      </c>
      <c r="BH120" s="11"/>
      <c r="BI120" s="8">
        <f>SQRT(BD120/H120)</f>
        <v>0.936754276926729</v>
      </c>
      <c r="BJ120" s="11">
        <f>SQRT(BE120/H120)</f>
        <v>0.744245690366881</v>
      </c>
      <c r="BK120" s="11">
        <f>SQRT(BF120/H120)</f>
        <v>0.5246767763955154</v>
      </c>
      <c r="BL120" s="11">
        <f>SQRT(BG120/H120)</f>
        <v>1.0752323020079915</v>
      </c>
      <c r="BM120" s="11"/>
      <c r="BN120" s="8">
        <f>BD120/(AG120-AM120)</f>
        <v>0.688326263381403</v>
      </c>
      <c r="BO120" s="11">
        <f>BE120/(AE120-AT120)</f>
        <v>0.4942782966995898</v>
      </c>
      <c r="BP120" s="11"/>
      <c r="BQ120" s="8">
        <f>DF120</f>
        <v>0.8556576030747559</v>
      </c>
      <c r="BR120" s="11">
        <f>DG120</f>
        <v>1.089971896346695</v>
      </c>
      <c r="BS120" s="11">
        <f>DH120</f>
        <v>1.1529244031300314</v>
      </c>
      <c r="BT120" s="11">
        <f>LARGE(BQ120:BS120,1)</f>
        <v>1.1529244031300314</v>
      </c>
      <c r="BU120" s="11">
        <f>BF120/BT120</f>
        <v>0.3870713105214908</v>
      </c>
      <c r="BV120" s="11"/>
      <c r="BW120" s="8">
        <f>DI120</f>
        <v>2.093146167607707</v>
      </c>
      <c r="BX120" s="11">
        <f>DJ120</f>
        <v>1.7934553803143012</v>
      </c>
      <c r="BY120" s="11">
        <f>LARGE(BW120:BX120,1)</f>
        <v>2.093146167607707</v>
      </c>
      <c r="BZ120" s="11">
        <f>BG120/BY120</f>
        <v>0.8953919394140445</v>
      </c>
      <c r="CA120" s="11"/>
      <c r="CC120" s="11"/>
      <c r="CD120" s="11">
        <f>AZ120</f>
        <v>0.5973002637506953</v>
      </c>
      <c r="CE120" s="11">
        <f>CD120*(180/PI())</f>
        <v>34.222784214965756</v>
      </c>
      <c r="CF120" s="11">
        <f>(PI()/2)-CD120</f>
        <v>0.9734960630442012</v>
      </c>
      <c r="CG120" s="11">
        <f>CF120*(180/PI())</f>
        <v>55.777215785034244</v>
      </c>
      <c r="CH120" s="2" t="s">
        <v>13</v>
      </c>
      <c r="CI120" s="11">
        <f>CD120-(CK120+CN120)</f>
        <v>0.17755996261853269</v>
      </c>
      <c r="CJ120" s="11">
        <f>CI120*(180/PI())</f>
        <v>10.173436468542588</v>
      </c>
      <c r="CK120" s="11">
        <f>ACOS((DD120^2+DC120^2-AH120^2)/(2*DD120*DC120))</f>
        <v>0.1417838575561854</v>
      </c>
      <c r="CL120" s="11">
        <f>CK120*(180/PI())</f>
        <v>8.123616641053468</v>
      </c>
      <c r="CM120" s="2" t="s">
        <v>13</v>
      </c>
      <c r="CN120" s="11">
        <f>ACOS((AT120^2+DD120^2-(AG120-AM120)^2)/(2*AT120*DD120))-CF120</f>
        <v>0.27795644357597726</v>
      </c>
      <c r="CO120" s="11">
        <f>CN120*(180/PI())</f>
        <v>15.925731105369701</v>
      </c>
      <c r="CP120" s="11">
        <f>ATAN(AT120/AM120)</f>
        <v>0.631978931392274</v>
      </c>
      <c r="CQ120" s="11">
        <f>CP120*(180/PI())</f>
        <v>36.20972550996511</v>
      </c>
      <c r="CR120" s="11">
        <f>ACOS((DB120^2+DA120^2-AH120^2)/(2*DB120*DA120))</f>
        <v>0.14529585351284413</v>
      </c>
      <c r="CS120" s="11">
        <f>CR120*(180/PI())</f>
        <v>8.324839187037025</v>
      </c>
      <c r="CT120" s="2" t="s">
        <v>13</v>
      </c>
      <c r="CU120" s="11">
        <f>ACOS((DA120^2+AM120^2-(AE120-AT120)^2)/(2*DA120*AM120))-CD120</f>
        <v>0.4988834388161302</v>
      </c>
      <c r="CV120" s="11">
        <f>CU120*(180/PI())</f>
        <v>28.58391551313729</v>
      </c>
      <c r="CW120" s="2" t="s">
        <v>13</v>
      </c>
      <c r="CX120" s="11">
        <f>((PI()/2)-CD120)-(CU120+CR120)</f>
        <v>0.3293167707152269</v>
      </c>
      <c r="CY120" s="11">
        <f>CX120*(180/PI())</f>
        <v>18.868461084859927</v>
      </c>
      <c r="DA120" s="11">
        <f>SQRT(AM120^2+(AE120-AT120)^2)</f>
        <v>2.042386972663631</v>
      </c>
      <c r="DB120" s="11">
        <f>SQRT((AM120-AH120)^2+(AE120-AT120)^2)</f>
        <v>1.919805139857109</v>
      </c>
      <c r="DC120" s="11">
        <f>SQRT((AG120-AM120)^2+(AT120-AH120)^2)</f>
        <v>2.099653147852482</v>
      </c>
      <c r="DD120" s="11">
        <f>SQRT((AG120-AM120)^2+AT120^2)</f>
        <v>2.1766915519593426</v>
      </c>
      <c r="DE120" s="11">
        <f>SQRT(AM120^2+AT120^2)</f>
        <v>1.156778593673314</v>
      </c>
      <c r="DF120" s="11">
        <f>DC120*SIN(CK120+CN120)</f>
        <v>0.8556576030747559</v>
      </c>
      <c r="DG120" s="11">
        <f>DE120*SIN(CP120+CD120)</f>
        <v>1.089971896346695</v>
      </c>
      <c r="DH120" s="11">
        <f>DB120*SIN(CU120+CR120)</f>
        <v>1.1529244031300314</v>
      </c>
      <c r="DI120" s="11">
        <f>DD120*SIN(CF120+CI120+CK120)</f>
        <v>2.093146167607707</v>
      </c>
      <c r="DJ120" s="11">
        <f>DA120*SIN(CR120+CX120+CD120)</f>
        <v>1.7934553803143012</v>
      </c>
      <c r="DK120" s="11"/>
      <c r="DL120" s="11"/>
      <c r="DM120" s="11"/>
      <c r="DN120" s="11"/>
      <c r="DO120" s="11"/>
      <c r="DP120" s="11"/>
      <c r="DQ120" s="11"/>
      <c r="DR120" s="11"/>
    </row>
    <row r="121" spans="1:122" ht="15">
      <c r="A121" s="5">
        <v>121</v>
      </c>
      <c r="B121" s="14" t="s">
        <v>109</v>
      </c>
      <c r="C121" s="15" t="s">
        <v>230</v>
      </c>
      <c r="D121" s="12">
        <v>3</v>
      </c>
      <c r="E121" s="12">
        <v>2.5</v>
      </c>
      <c r="F121" s="12">
        <v>0.25</v>
      </c>
      <c r="G121" s="8">
        <f>H121*490/144</f>
        <v>4.466145833333333</v>
      </c>
      <c r="H121" s="16">
        <f>AH121*(AD121+AG121)</f>
        <v>1.3125</v>
      </c>
      <c r="I121" s="8">
        <f>BD121</f>
        <v>1.1731305803571428</v>
      </c>
      <c r="J121" s="11">
        <f>BN121</f>
        <v>0.5614983974358974</v>
      </c>
      <c r="K121" s="11">
        <f>BI121</f>
        <v>0.945417249424932</v>
      </c>
      <c r="L121" s="11">
        <f>AM121</f>
        <v>0.9107142857142857</v>
      </c>
      <c r="M121" s="11">
        <f>AO121</f>
        <v>2.0892857142857144</v>
      </c>
      <c r="N121" s="8">
        <f>BE121</f>
        <v>0.743443080357143</v>
      </c>
      <c r="O121" s="11">
        <f>BO121</f>
        <v>0.4042020631067962</v>
      </c>
      <c r="P121" s="11">
        <f>BJ121</f>
        <v>0.7526173151936194</v>
      </c>
      <c r="Q121" s="11">
        <f>AT121</f>
        <v>0.6607142857142857</v>
      </c>
      <c r="R121" s="11">
        <f>AV121</f>
        <v>1.8392857142857144</v>
      </c>
      <c r="S121" s="8">
        <f>BF121</f>
        <v>0.3655265427619766</v>
      </c>
      <c r="T121" s="11">
        <f>BU121</f>
        <v>0.3192271577250783</v>
      </c>
      <c r="U121" s="11">
        <f>BK121</f>
        <v>0.527727594060548</v>
      </c>
      <c r="V121" s="11">
        <f>BT121</f>
        <v>1.1450358590003542</v>
      </c>
      <c r="W121" s="8">
        <f>BG121</f>
        <v>1.551047117952309</v>
      </c>
      <c r="X121" s="11">
        <f>BZ121</f>
        <v>0.7394885139485056</v>
      </c>
      <c r="Y121" s="11">
        <f>BL121</f>
        <v>1.0870833386206051</v>
      </c>
      <c r="Z121" s="11">
        <f>BY121</f>
        <v>2.097459377253176</v>
      </c>
      <c r="AA121" s="11">
        <f>BA121</f>
        <v>34.37474724643339</v>
      </c>
      <c r="AB121" s="11">
        <f>BB121</f>
        <v>0.6840671064348871</v>
      </c>
      <c r="AD121" s="8">
        <f>AE121-AH121</f>
        <v>2.25</v>
      </c>
      <c r="AE121" s="11">
        <f>E121</f>
        <v>2.5</v>
      </c>
      <c r="AF121" s="11">
        <f>AG121-AH121</f>
        <v>2.75</v>
      </c>
      <c r="AG121" s="11">
        <f>D121</f>
        <v>3</v>
      </c>
      <c r="AH121" s="11">
        <f>F121</f>
        <v>0.25</v>
      </c>
      <c r="AI121" s="8">
        <f>AG121*AH121</f>
        <v>0.75</v>
      </c>
      <c r="AJ121" s="11">
        <f>AG121/2</f>
        <v>1.5</v>
      </c>
      <c r="AK121" s="11">
        <f>AD121*AH121</f>
        <v>0.5625</v>
      </c>
      <c r="AL121" s="11">
        <f>AH121/2</f>
        <v>0.125</v>
      </c>
      <c r="AM121" s="11">
        <f>(AI121*AJ121+AK121*AL121)/(AI121+AK121)</f>
        <v>0.9107142857142857</v>
      </c>
      <c r="AN121" s="11"/>
      <c r="AO121" s="11">
        <f>AG121-AM121</f>
        <v>2.0892857142857144</v>
      </c>
      <c r="AP121" s="8">
        <f>AE121*AH121</f>
        <v>0.625</v>
      </c>
      <c r="AQ121" s="11">
        <f>AE121/2</f>
        <v>1.25</v>
      </c>
      <c r="AR121" s="11">
        <f>AF121*AH121</f>
        <v>0.6875</v>
      </c>
      <c r="AS121" s="11">
        <f>AH121/2</f>
        <v>0.125</v>
      </c>
      <c r="AT121" s="11">
        <f>(AP121*AQ121+AR121*AS121)/(AP121+AR121)</f>
        <v>0.6607142857142857</v>
      </c>
      <c r="AU121" s="11"/>
      <c r="AV121" s="11">
        <f>AE121-AT121</f>
        <v>1.8392857142857144</v>
      </c>
      <c r="AX121" s="11">
        <f>-(AD121*AE121*AF121*AG121*AH121)/(4*(AE121+AF121))</f>
        <v>-0.5524553571428571</v>
      </c>
      <c r="AY121" s="11">
        <f>IF(AE121=AG121,"N/A",(2*AX121)/(BE121-BD121))</f>
        <v>2.5714285714285725</v>
      </c>
      <c r="AZ121" s="11">
        <f>IF(AE121=AG121,PI()/4,(1/2)*ATAN(AY121))</f>
        <v>0.5999525189911172</v>
      </c>
      <c r="BA121" s="11">
        <f>IF(AE121=AG121,45,(1/2)*ATAN(AY121)*(180/PI()))</f>
        <v>34.37474724643339</v>
      </c>
      <c r="BB121" s="11">
        <f>IF(AE121=AG121,1,TAN(BA121/(180/PI())))</f>
        <v>0.6840671064348871</v>
      </c>
      <c r="BD121" s="11">
        <f>(1/3)*(AH121*(AG121-AM121)^3+AE121*AM121^3-AD121*(AM121-AH121)^3)</f>
        <v>1.1731305803571428</v>
      </c>
      <c r="BE121" s="11">
        <f>(1/3)*(AH121*(AE121-AT121)^3+AG121*AT121^3-AF121*(AT121-AH121)^3)</f>
        <v>0.743443080357143</v>
      </c>
      <c r="BF121" s="11">
        <f>BD121*(SIN(AZ121))^2+BE121*(COS(AZ121))^2+AX121*SIN(2*AZ121)</f>
        <v>0.3655265427619766</v>
      </c>
      <c r="BG121" s="11">
        <f>BD121*COS(AZ121)^2+BE121*SIN(AZ121)^2-AX121*SIN(2*AZ121)</f>
        <v>1.551047117952309</v>
      </c>
      <c r="BH121" s="11"/>
      <c r="BI121" s="8">
        <f>SQRT(BD121/H121)</f>
        <v>0.945417249424932</v>
      </c>
      <c r="BJ121" s="11">
        <f>SQRT(BE121/H121)</f>
        <v>0.7526173151936194</v>
      </c>
      <c r="BK121" s="11">
        <f>SQRT(BF121/H121)</f>
        <v>0.527727594060548</v>
      </c>
      <c r="BL121" s="11">
        <f>SQRT(BG121/H121)</f>
        <v>1.0870833386206051</v>
      </c>
      <c r="BM121" s="11"/>
      <c r="BN121" s="8">
        <f>BD121/(AG121-AM121)</f>
        <v>0.5614983974358974</v>
      </c>
      <c r="BO121" s="11">
        <f>BE121/(AE121-AT121)</f>
        <v>0.4042020631067962</v>
      </c>
      <c r="BP121" s="11"/>
      <c r="BQ121" s="8">
        <f>DF121</f>
        <v>0.8406294392346956</v>
      </c>
      <c r="BR121" s="11">
        <f>DG121</f>
        <v>1.0595210216814377</v>
      </c>
      <c r="BS121" s="11">
        <f>DH121</f>
        <v>1.1450358590003542</v>
      </c>
      <c r="BT121" s="11">
        <f>LARGE(BQ121:BS121,1)</f>
        <v>1.1450358590003542</v>
      </c>
      <c r="BU121" s="11">
        <f>BF121/BT121</f>
        <v>0.3192271577250783</v>
      </c>
      <c r="BV121" s="11"/>
      <c r="BW121" s="8">
        <f>DI121</f>
        <v>2.097459377253176</v>
      </c>
      <c r="BX121" s="11">
        <f>DJ121</f>
        <v>1.790136106544974</v>
      </c>
      <c r="BY121" s="11">
        <f>LARGE(BW121:BX121,1)</f>
        <v>2.097459377253176</v>
      </c>
      <c r="BZ121" s="11">
        <f>BG121/BY121</f>
        <v>0.7394885139485056</v>
      </c>
      <c r="CA121" s="11"/>
      <c r="CC121" s="11"/>
      <c r="CD121" s="11">
        <f>AZ121</f>
        <v>0.5999525189911172</v>
      </c>
      <c r="CE121" s="11">
        <f>CD121*(180/PI())</f>
        <v>34.37474724643339</v>
      </c>
      <c r="CF121" s="11">
        <f>(PI()/2)-CD121</f>
        <v>0.9708438078037793</v>
      </c>
      <c r="CG121" s="11">
        <f>CF121*(180/PI())</f>
        <v>55.62525275356661</v>
      </c>
      <c r="CH121" s="2" t="s">
        <v>13</v>
      </c>
      <c r="CI121" s="11">
        <f>CD121-(CK121+CN121)</f>
        <v>0.1941060980303273</v>
      </c>
      <c r="CJ121" s="11">
        <f>CI121*(180/PI())</f>
        <v>11.121460194890377</v>
      </c>
      <c r="CK121" s="11">
        <f>ACOS((DD121^2+DC121^2-AH121^2)/(2*DD121*DC121))</f>
        <v>0.11218177130672946</v>
      </c>
      <c r="CL121" s="11">
        <f>CK121*(180/PI())</f>
        <v>6.427542034177396</v>
      </c>
      <c r="CM121" s="2" t="s">
        <v>13</v>
      </c>
      <c r="CN121" s="11">
        <f>ACOS((AT121^2+DD121^2-(AG121-AM121)^2)/(2*AT121*DD121))-CF121</f>
        <v>0.2936646496540605</v>
      </c>
      <c r="CO121" s="11">
        <f>CN121*(180/PI())</f>
        <v>16.825745017365616</v>
      </c>
      <c r="CP121" s="11">
        <f>ATAN(AT121/AM121)</f>
        <v>0.6276294258014943</v>
      </c>
      <c r="CQ121" s="11">
        <f>CP121*(180/PI())</f>
        <v>35.96051719664488</v>
      </c>
      <c r="CR121" s="11">
        <f>ACOS((DB121^2+DA121^2-AH121^2)/(2*DB121*DA121))</f>
        <v>0.1148887552732265</v>
      </c>
      <c r="CS121" s="11">
        <f>CR121*(180/PI())</f>
        <v>6.58264079066726</v>
      </c>
      <c r="CT121" s="2" t="s">
        <v>13</v>
      </c>
      <c r="CU121" s="11">
        <f>ACOS((DA121^2+AM121^2-(AE121-AT121)^2)/(2*DA121*AM121))-CD121</f>
        <v>0.5110872297496181</v>
      </c>
      <c r="CV121" s="11">
        <f>CU121*(180/PI())</f>
        <v>29.283141227686166</v>
      </c>
      <c r="CW121" s="2" t="s">
        <v>13</v>
      </c>
      <c r="CX121" s="11">
        <f>((PI()/2)-CD121)-(CU121+CR121)</f>
        <v>0.34486782278093475</v>
      </c>
      <c r="CY121" s="11">
        <f>CX121*(180/PI())</f>
        <v>19.759470735213185</v>
      </c>
      <c r="DA121" s="11">
        <f>SQRT(AM121^2+(AE121-AT121)^2)</f>
        <v>2.052406501884944</v>
      </c>
      <c r="DB121" s="11">
        <f>SQRT((AM121-AH121)^2+(AE121-AT121)^2)</f>
        <v>1.9543580291549574</v>
      </c>
      <c r="DC121" s="11">
        <f>SQRT((AG121-AM121)^2+(AT121-AH121)^2)</f>
        <v>2.1292724157345777</v>
      </c>
      <c r="DD121" s="11">
        <f>SQRT((AG121-AM121)^2+AT121^2)</f>
        <v>2.1912686196049327</v>
      </c>
      <c r="DE121" s="11">
        <f>SQRT(AM121^2+AT121^2)</f>
        <v>1.1251417144302402</v>
      </c>
      <c r="DF121" s="11">
        <f>DC121*SIN(CK121+CN121)</f>
        <v>0.8406294392346956</v>
      </c>
      <c r="DG121" s="11">
        <f>DE121*SIN(CP121+CD121)</f>
        <v>1.0595210216814377</v>
      </c>
      <c r="DH121" s="11">
        <f>DB121*SIN(CU121+CR121)</f>
        <v>1.1450358590003542</v>
      </c>
      <c r="DI121" s="11">
        <f>DD121*SIN(CF121+CI121+CK121)</f>
        <v>2.097459377253176</v>
      </c>
      <c r="DJ121" s="11">
        <f>DA121*SIN(CR121+CX121+CD121)</f>
        <v>1.790136106544974</v>
      </c>
      <c r="DK121" s="11"/>
      <c r="DL121" s="11"/>
      <c r="DM121" s="11"/>
      <c r="DN121" s="11"/>
      <c r="DO121" s="11"/>
      <c r="DP121" s="11"/>
      <c r="DQ121" s="11"/>
      <c r="DR121" s="11"/>
    </row>
    <row r="122" spans="1:122" ht="15">
      <c r="A122" s="1">
        <v>122</v>
      </c>
      <c r="B122" s="14" t="s">
        <v>109</v>
      </c>
      <c r="C122" s="15" t="s">
        <v>231</v>
      </c>
      <c r="D122" s="12">
        <v>3</v>
      </c>
      <c r="E122" s="12">
        <v>2.5</v>
      </c>
      <c r="F122" s="12">
        <v>0.1875</v>
      </c>
      <c r="G122" s="8">
        <f>H122*490/144</f>
        <v>3.3894856770833335</v>
      </c>
      <c r="H122" s="16">
        <f>AH122*(AD122+AG122)</f>
        <v>0.99609375</v>
      </c>
      <c r="I122" s="8">
        <f>BD122</f>
        <v>0.9073515499339384</v>
      </c>
      <c r="J122" s="11">
        <f>BN122</f>
        <v>0.4295902899600195</v>
      </c>
      <c r="K122" s="11">
        <f>BI122</f>
        <v>0.9544159425042251</v>
      </c>
      <c r="L122" s="11">
        <f>AM122</f>
        <v>0.8878676470588235</v>
      </c>
      <c r="M122" s="11">
        <f>AO122</f>
        <v>2.1121323529411766</v>
      </c>
      <c r="N122" s="8">
        <f>BE122</f>
        <v>0.5774565304026885</v>
      </c>
      <c r="O122" s="11">
        <f>BO122</f>
        <v>0.3101049876989758</v>
      </c>
      <c r="P122" s="11">
        <f>BJ122</f>
        <v>0.7613941592999203</v>
      </c>
      <c r="Q122" s="11">
        <f>AT122</f>
        <v>0.6378676470588235</v>
      </c>
      <c r="R122" s="11">
        <f>AV122</f>
        <v>1.8621323529411766</v>
      </c>
      <c r="S122" s="8">
        <f>BF122</f>
        <v>0.2814738636486491</v>
      </c>
      <c r="T122" s="11">
        <f>BU122</f>
        <v>0.24745092946856886</v>
      </c>
      <c r="U122" s="11">
        <f>BK122</f>
        <v>0.5315803633711286</v>
      </c>
      <c r="V122" s="11">
        <f>BT122</f>
        <v>1.137493660877123</v>
      </c>
      <c r="W122" s="8">
        <f>BG122</f>
        <v>1.203334216687978</v>
      </c>
      <c r="X122" s="11">
        <f>BZ122</f>
        <v>0.5725330360077303</v>
      </c>
      <c r="Y122" s="11">
        <f>BL122</f>
        <v>1.099114723038719</v>
      </c>
      <c r="Z122" s="11">
        <f>BY122</f>
        <v>2.1017725458758165</v>
      </c>
      <c r="AA122" s="11">
        <f>BA122</f>
        <v>34.51564944641572</v>
      </c>
      <c r="AB122" s="11">
        <f>BB122</f>
        <v>0.6876831848988079</v>
      </c>
      <c r="AD122" s="8">
        <f>AE122-AH122</f>
        <v>2.3125</v>
      </c>
      <c r="AE122" s="11">
        <f>E122</f>
        <v>2.5</v>
      </c>
      <c r="AF122" s="11">
        <f>AG122-AH122</f>
        <v>2.8125</v>
      </c>
      <c r="AG122" s="11">
        <f>D122</f>
        <v>3</v>
      </c>
      <c r="AH122" s="11">
        <f>F122</f>
        <v>0.1875</v>
      </c>
      <c r="AI122" s="8">
        <f>AG122*AH122</f>
        <v>0.5625</v>
      </c>
      <c r="AJ122" s="11">
        <f>AG122/2</f>
        <v>1.5</v>
      </c>
      <c r="AK122" s="11">
        <f>AD122*AH122</f>
        <v>0.43359375</v>
      </c>
      <c r="AL122" s="11">
        <f>AH122/2</f>
        <v>0.09375</v>
      </c>
      <c r="AM122" s="11">
        <f>(AI122*AJ122+AK122*AL122)/(AI122+AK122)</f>
        <v>0.8878676470588235</v>
      </c>
      <c r="AN122" s="11"/>
      <c r="AO122" s="11">
        <f>AG122-AM122</f>
        <v>2.1121323529411766</v>
      </c>
      <c r="AP122" s="8">
        <f>AE122*AH122</f>
        <v>0.46875</v>
      </c>
      <c r="AQ122" s="11">
        <f>AE122/2</f>
        <v>1.25</v>
      </c>
      <c r="AR122" s="11">
        <f>AF122*AH122</f>
        <v>0.52734375</v>
      </c>
      <c r="AS122" s="11">
        <f>AH122/2</f>
        <v>0.09375</v>
      </c>
      <c r="AT122" s="11">
        <f>(AP122*AQ122+AR122*AS122)/(AP122+AR122)</f>
        <v>0.6378676470588235</v>
      </c>
      <c r="AU122" s="11"/>
      <c r="AV122" s="11">
        <f>AE122-AT122</f>
        <v>1.8621323529411766</v>
      </c>
      <c r="AX122" s="11">
        <f>-(AD122*AE122*AF122*AG122*AH122)/(4*(AE122+AF122))</f>
        <v>-0.4304055606617647</v>
      </c>
      <c r="AY122" s="11">
        <f>IF(AE122=AG122,"N/A",(2*AX122)/(BE122-BD122))</f>
        <v>2.6093486423246457</v>
      </c>
      <c r="AZ122" s="11">
        <f>IF(AE122=AG122,PI()/4,(1/2)*ATAN(AY122))</f>
        <v>0.6024117263041124</v>
      </c>
      <c r="BA122" s="11">
        <f>IF(AE122=AG122,45,(1/2)*ATAN(AY122)*(180/PI()))</f>
        <v>34.51564944641572</v>
      </c>
      <c r="BB122" s="11">
        <f>IF(AE122=AG122,1,TAN(BA122/(180/PI())))</f>
        <v>0.6876831848988079</v>
      </c>
      <c r="BD122" s="11">
        <f>(1/3)*(AH122*(AG122-AM122)^3+AE122*AM122^3-AD122*(AM122-AH122)^3)</f>
        <v>0.9073515499339384</v>
      </c>
      <c r="BE122" s="11">
        <f>(1/3)*(AH122*(AE122-AT122)^3+AG122*AT122^3-AF122*(AT122-AH122)^3)</f>
        <v>0.5774565304026885</v>
      </c>
      <c r="BF122" s="11">
        <f>BD122*(SIN(AZ122))^2+BE122*(COS(AZ122))^2+AX122*SIN(2*AZ122)</f>
        <v>0.2814738636486491</v>
      </c>
      <c r="BG122" s="11">
        <f>BD122*COS(AZ122)^2+BE122*SIN(AZ122)^2-AX122*SIN(2*AZ122)</f>
        <v>1.203334216687978</v>
      </c>
      <c r="BH122" s="11"/>
      <c r="BI122" s="8">
        <f>SQRT(BD122/H122)</f>
        <v>0.9544159425042251</v>
      </c>
      <c r="BJ122" s="11">
        <f>SQRT(BE122/H122)</f>
        <v>0.7613941592999203</v>
      </c>
      <c r="BK122" s="11">
        <f>SQRT(BF122/H122)</f>
        <v>0.5315803633711286</v>
      </c>
      <c r="BL122" s="11">
        <f>SQRT(BG122/H122)</f>
        <v>1.099114723038719</v>
      </c>
      <c r="BM122" s="11"/>
      <c r="BN122" s="8">
        <f>BD122/(AG122-AM122)</f>
        <v>0.4295902899600195</v>
      </c>
      <c r="BO122" s="11">
        <f>BE122/(AE122-AT122)</f>
        <v>0.3101049876989758</v>
      </c>
      <c r="BP122" s="11"/>
      <c r="BQ122" s="8">
        <f>DF122</f>
        <v>0.8257102438566492</v>
      </c>
      <c r="BR122" s="11">
        <f>DG122</f>
        <v>1.0286783424928254</v>
      </c>
      <c r="BS122" s="11">
        <f>DH122</f>
        <v>1.137493660877123</v>
      </c>
      <c r="BT122" s="11">
        <f>LARGE(BQ122:BS122,1)</f>
        <v>1.137493660877123</v>
      </c>
      <c r="BU122" s="11">
        <f>BF122/BT122</f>
        <v>0.24745092946856886</v>
      </c>
      <c r="BV122" s="11"/>
      <c r="BW122" s="8">
        <f>DI122</f>
        <v>2.1017725458758165</v>
      </c>
      <c r="BX122" s="11">
        <f>DJ122</f>
        <v>1.7867200951942</v>
      </c>
      <c r="BY122" s="11">
        <f>LARGE(BW122:BX122,1)</f>
        <v>2.1017725458758165</v>
      </c>
      <c r="BZ122" s="11">
        <f>BG122/BY122</f>
        <v>0.5725330360077303</v>
      </c>
      <c r="CA122" s="11"/>
      <c r="CC122" s="11"/>
      <c r="CD122" s="11">
        <f>AZ122</f>
        <v>0.6024117263041124</v>
      </c>
      <c r="CE122" s="11">
        <f>CD122*(180/PI())</f>
        <v>34.51564944641572</v>
      </c>
      <c r="CF122" s="11">
        <f>(PI()/2)-CD122</f>
        <v>0.9683846004907841</v>
      </c>
      <c r="CG122" s="11">
        <f>CF122*(180/PI())</f>
        <v>55.48435055358428</v>
      </c>
      <c r="CH122" s="2" t="s">
        <v>13</v>
      </c>
      <c r="CI122" s="11">
        <f>CD122-(CK122+CN122)</f>
        <v>0.210082692106756</v>
      </c>
      <c r="CJ122" s="11">
        <f>CI122*(180/PI())</f>
        <v>12.036851606463452</v>
      </c>
      <c r="CK122" s="11">
        <f>ACOS((DD122^2+DC122^2-AH122^2)/(2*DD122*DC122))</f>
        <v>0.08320954839872718</v>
      </c>
      <c r="CL122" s="11">
        <f>CK122*(180/PI())</f>
        <v>4.767555938436625</v>
      </c>
      <c r="CM122" s="2" t="s">
        <v>13</v>
      </c>
      <c r="CN122" s="11">
        <f>ACOS((AT122^2+DD122^2-(AG122-AM122)^2)/(2*AT122*DD122))-CF122</f>
        <v>0.30911948579862925</v>
      </c>
      <c r="CO122" s="11">
        <f>CN122*(180/PI())</f>
        <v>17.711241901515642</v>
      </c>
      <c r="CP122" s="11">
        <f>ATAN(AT122/AM122)</f>
        <v>0.622985992052761</v>
      </c>
      <c r="CQ122" s="11">
        <f>CP122*(180/PI())</f>
        <v>35.69446804039385</v>
      </c>
      <c r="CR122" s="11">
        <f>ACOS((DB122^2+DA122^2-AH122^2)/(2*DB122*DA122))</f>
        <v>0.08517327830922938</v>
      </c>
      <c r="CS122" s="11">
        <f>CR122*(180/PI())</f>
        <v>4.880069374412004</v>
      </c>
      <c r="CT122" s="2" t="s">
        <v>13</v>
      </c>
      <c r="CU122" s="11">
        <f>ACOS((DA122^2+AM122^2-(AE122-AT122)^2)/(2*DA122*AM122))-CD122</f>
        <v>0.5234673635841613</v>
      </c>
      <c r="CV122" s="11">
        <f>CU122*(180/PI())</f>
        <v>29.992470646212606</v>
      </c>
      <c r="CW122" s="2" t="s">
        <v>13</v>
      </c>
      <c r="CX122" s="11">
        <f>((PI()/2)-CD122)-(CU122+CR122)</f>
        <v>0.3597439585973934</v>
      </c>
      <c r="CY122" s="11">
        <f>CX122*(180/PI())</f>
        <v>20.611810532959666</v>
      </c>
      <c r="DA122" s="11">
        <f>SQRT(AM122^2+(AE122-AT122)^2)</f>
        <v>2.062970154549991</v>
      </c>
      <c r="DB122" s="11">
        <f>SQRT((AM122-AH122)^2+(AE122-AT122)^2)</f>
        <v>1.9894852954764344</v>
      </c>
      <c r="DC122" s="11">
        <f>SQRT((AG122-AM122)^2+(AT122-AH122)^2)</f>
        <v>2.159614339149037</v>
      </c>
      <c r="DD122" s="11">
        <f>SQRT((AG122-AM122)^2+AT122^2)</f>
        <v>2.2063495216092104</v>
      </c>
      <c r="DE122" s="11">
        <f>SQRT(AM122^2+AT122^2)</f>
        <v>1.0932447547818975</v>
      </c>
      <c r="DF122" s="11">
        <f>DC122*SIN(CK122+CN122)</f>
        <v>0.8257102438566492</v>
      </c>
      <c r="DG122" s="11">
        <f>DE122*SIN(CP122+CD122)</f>
        <v>1.0286783424928254</v>
      </c>
      <c r="DH122" s="11">
        <f>DB122*SIN(CU122+CR122)</f>
        <v>1.137493660877123</v>
      </c>
      <c r="DI122" s="11">
        <f>DD122*SIN(CF122+CI122+CK122)</f>
        <v>2.1017725458758165</v>
      </c>
      <c r="DJ122" s="11">
        <f>DA122*SIN(CR122+CX122+CD122)</f>
        <v>1.7867200951942</v>
      </c>
      <c r="DK122" s="11"/>
      <c r="DL122" s="11"/>
      <c r="DM122" s="11"/>
      <c r="DN122" s="11"/>
      <c r="DO122" s="11"/>
      <c r="DP122" s="11"/>
      <c r="DQ122" s="11"/>
      <c r="DR122" s="11"/>
    </row>
    <row r="123" spans="1:122" ht="15">
      <c r="A123" s="5">
        <v>123</v>
      </c>
      <c r="B123" s="14" t="s">
        <v>109</v>
      </c>
      <c r="C123" s="15" t="s">
        <v>232</v>
      </c>
      <c r="D123" s="12">
        <v>3</v>
      </c>
      <c r="E123" s="12">
        <v>2</v>
      </c>
      <c r="F123" s="12">
        <v>0.5</v>
      </c>
      <c r="G123" s="8">
        <f>H123*490/144</f>
        <v>7.65625</v>
      </c>
      <c r="H123" s="16">
        <f>AH123*(AD123+AG123)</f>
        <v>2.25</v>
      </c>
      <c r="I123" s="8">
        <f>BD123</f>
        <v>1.921875</v>
      </c>
      <c r="J123" s="11">
        <f>BN123</f>
        <v>1.002717391304348</v>
      </c>
      <c r="K123" s="11">
        <f>BI123</f>
        <v>0.924211375534118</v>
      </c>
      <c r="L123" s="11">
        <f>AM123</f>
        <v>1.0833333333333333</v>
      </c>
      <c r="M123" s="11">
        <f>AO123</f>
        <v>1.9166666666666667</v>
      </c>
      <c r="N123" s="8">
        <f>BE123</f>
        <v>0.671875</v>
      </c>
      <c r="O123" s="11">
        <f>BO123</f>
        <v>0.474264705882353</v>
      </c>
      <c r="P123" s="11">
        <f>BJ123</f>
        <v>0.5464532103585</v>
      </c>
      <c r="Q123" s="11">
        <f>AT123</f>
        <v>0.5833333333333334</v>
      </c>
      <c r="R123" s="11">
        <f>AV123</f>
        <v>1.4166666666666665</v>
      </c>
      <c r="S123" s="8">
        <f>BF123</f>
        <v>0.4129915235168156</v>
      </c>
      <c r="T123" s="11">
        <f>BU123</f>
        <v>0.3804279082191028</v>
      </c>
      <c r="U123" s="11">
        <f>BK123</f>
        <v>0.42842944370070535</v>
      </c>
      <c r="V123" s="11">
        <f>BT123</f>
        <v>1.0855973355113533</v>
      </c>
      <c r="W123" s="8">
        <f>BG123</f>
        <v>2.1807584764831844</v>
      </c>
      <c r="X123" s="11">
        <f>BZ123</f>
        <v>1.0936596121788607</v>
      </c>
      <c r="Y123" s="11">
        <f>BL123</f>
        <v>0.9844927574888918</v>
      </c>
      <c r="Z123" s="11">
        <f>BY123</f>
        <v>1.994001106192935</v>
      </c>
      <c r="AA123" s="11">
        <f>BA123</f>
        <v>22.5</v>
      </c>
      <c r="AB123" s="11">
        <f>BB123</f>
        <v>0.41421356237309503</v>
      </c>
      <c r="AD123" s="8">
        <f>AE123-AH123</f>
        <v>1.5</v>
      </c>
      <c r="AE123" s="11">
        <f>E123</f>
        <v>2</v>
      </c>
      <c r="AF123" s="11">
        <f>AG123-AH123</f>
        <v>2.5</v>
      </c>
      <c r="AG123" s="11">
        <f>D123</f>
        <v>3</v>
      </c>
      <c r="AH123" s="11">
        <f>F123</f>
        <v>0.5</v>
      </c>
      <c r="AI123" s="8">
        <f>AG123*AH123</f>
        <v>1.5</v>
      </c>
      <c r="AJ123" s="11">
        <f>AG123/2</f>
        <v>1.5</v>
      </c>
      <c r="AK123" s="11">
        <f>AD123*AH123</f>
        <v>0.75</v>
      </c>
      <c r="AL123" s="11">
        <f>AH123/2</f>
        <v>0.25</v>
      </c>
      <c r="AM123" s="11">
        <f>(AI123*AJ123+AK123*AL123)/(AI123+AK123)</f>
        <v>1.0833333333333333</v>
      </c>
      <c r="AN123" s="11"/>
      <c r="AO123" s="11">
        <f>AG123-AM123</f>
        <v>1.9166666666666667</v>
      </c>
      <c r="AP123" s="8">
        <f>AE123*AH123</f>
        <v>1</v>
      </c>
      <c r="AQ123" s="11">
        <f>AE123/2</f>
        <v>1</v>
      </c>
      <c r="AR123" s="11">
        <f>AF123*AH123</f>
        <v>1.25</v>
      </c>
      <c r="AS123" s="11">
        <f>AH123/2</f>
        <v>0.25</v>
      </c>
      <c r="AT123" s="11">
        <f>(AP123*AQ123+AR123*AS123)/(AP123+AR123)</f>
        <v>0.5833333333333334</v>
      </c>
      <c r="AU123" s="11"/>
      <c r="AV123" s="11">
        <f>AE123-AT123</f>
        <v>1.4166666666666665</v>
      </c>
      <c r="AX123" s="11">
        <f>-(AD123*AE123*AF123*AG123*AH123)/(4*(AE123+AF123))</f>
        <v>-0.625</v>
      </c>
      <c r="AY123" s="11">
        <f>IF(AE123=AG123,"N/A",(2*AX123)/(BE123-BD123))</f>
        <v>1</v>
      </c>
      <c r="AZ123" s="11">
        <f>IF(AE123=AG123,PI()/4,(1/2)*ATAN(AY123))</f>
        <v>0.39269908169872414</v>
      </c>
      <c r="BA123" s="11">
        <f>IF(AE123=AG123,45,(1/2)*ATAN(AY123)*(180/PI()))</f>
        <v>22.5</v>
      </c>
      <c r="BB123" s="11">
        <f>IF(AE123=AG123,1,TAN(BA123/(180/PI())))</f>
        <v>0.41421356237309503</v>
      </c>
      <c r="BD123" s="11">
        <f>(1/3)*(AH123*(AG123-AM123)^3+AE123*AM123^3-AD123*(AM123-AH123)^3)</f>
        <v>1.921875</v>
      </c>
      <c r="BE123" s="11">
        <f>(1/3)*(AH123*(AE123-AT123)^3+AG123*AT123^3-AF123*(AT123-AH123)^3)</f>
        <v>0.671875</v>
      </c>
      <c r="BF123" s="11">
        <f>BD123*(SIN(AZ123))^2+BE123*(COS(AZ123))^2+AX123*SIN(2*AZ123)</f>
        <v>0.4129915235168156</v>
      </c>
      <c r="BG123" s="11">
        <f>BD123*COS(AZ123)^2+BE123*SIN(AZ123)^2-AX123*SIN(2*AZ123)</f>
        <v>2.1807584764831844</v>
      </c>
      <c r="BH123" s="11"/>
      <c r="BI123" s="8">
        <f>SQRT(BD123/H123)</f>
        <v>0.924211375534118</v>
      </c>
      <c r="BJ123" s="11">
        <f>SQRT(BE123/H123)</f>
        <v>0.5464532103585</v>
      </c>
      <c r="BK123" s="11">
        <f>SQRT(BF123/H123)</f>
        <v>0.42842944370070535</v>
      </c>
      <c r="BL123" s="11">
        <f>SQRT(BG123/H123)</f>
        <v>0.9844927574888918</v>
      </c>
      <c r="BM123" s="11"/>
      <c r="BN123" s="8">
        <f>BD123/(AG123-AM123)</f>
        <v>1.002717391304348</v>
      </c>
      <c r="BO123" s="11">
        <f>BE123/(AE123-AT123)</f>
        <v>0.474264705882353</v>
      </c>
      <c r="BP123" s="11"/>
      <c r="BQ123" s="8">
        <f>DF123</f>
        <v>0.6564866176571497</v>
      </c>
      <c r="BR123" s="11">
        <f>DG123</f>
        <v>0.9535034456937646</v>
      </c>
      <c r="BS123" s="11">
        <f>DH123</f>
        <v>1.0855973355113533</v>
      </c>
      <c r="BT123" s="11">
        <f>LARGE(BQ123:BS123,1)</f>
        <v>1.0855973355113533</v>
      </c>
      <c r="BU123" s="11">
        <f>BF123/BT123</f>
        <v>0.3804279082191028</v>
      </c>
      <c r="BV123" s="11"/>
      <c r="BW123" s="8">
        <f>DI123</f>
        <v>1.994001106192935</v>
      </c>
      <c r="BX123" s="11">
        <f>DJ123</f>
        <v>1.5430043560711044</v>
      </c>
      <c r="BY123" s="11">
        <f>LARGE(BW123:BX123,1)</f>
        <v>1.994001106192935</v>
      </c>
      <c r="BZ123" s="11">
        <f>BG123/BY123</f>
        <v>1.0936596121788607</v>
      </c>
      <c r="CA123" s="11"/>
      <c r="CC123" s="11"/>
      <c r="CD123" s="11">
        <f>AZ123</f>
        <v>0.39269908169872414</v>
      </c>
      <c r="CE123" s="11">
        <f>CD123*(180/PI())</f>
        <v>22.5</v>
      </c>
      <c r="CF123" s="11">
        <f>(PI()/2)-CD123</f>
        <v>1.1780972450961724</v>
      </c>
      <c r="CG123" s="11">
        <f>CF123*(180/PI())</f>
        <v>67.5</v>
      </c>
      <c r="CH123" s="2" t="s">
        <v>13</v>
      </c>
      <c r="CI123" s="11">
        <f>CD123-(CK123+CN123)</f>
        <v>0.04345089539153002</v>
      </c>
      <c r="CJ123" s="11">
        <f>CI123*(180/PI())</f>
        <v>2.489552921999109</v>
      </c>
      <c r="CK123" s="11">
        <f>ACOS((DD123^2+DC123^2-AH123^2)/(2*DD123*DC123))</f>
        <v>0.25198994175218936</v>
      </c>
      <c r="CL123" s="11">
        <f>CK123*(180/PI())</f>
        <v>14.4379601421479</v>
      </c>
      <c r="CM123" s="2" t="s">
        <v>13</v>
      </c>
      <c r="CN123" s="11">
        <f>ACOS((AT123^2+DD123^2-(AG123-AM123)^2)/(2*AT123*DD123))-CF123</f>
        <v>0.09725824455500476</v>
      </c>
      <c r="CO123" s="11">
        <f>CN123*(180/PI())</f>
        <v>5.572486935852992</v>
      </c>
      <c r="CP123" s="11">
        <f>ATAN(AT123/AM123)</f>
        <v>0.4939413689195813</v>
      </c>
      <c r="CQ123" s="11">
        <f>CP123*(180/PI())</f>
        <v>28.300755766006382</v>
      </c>
      <c r="CR123" s="11">
        <f>ACOS((DB123^2+DA123^2-AH123^2)/(2*DB123*DA123))</f>
        <v>0.26223958740308717</v>
      </c>
      <c r="CS123" s="11">
        <f>CR123*(180/PI())</f>
        <v>15.025221579448964</v>
      </c>
      <c r="CT123" s="2" t="s">
        <v>13</v>
      </c>
      <c r="CU123" s="11">
        <f>ACOS((DA123^2+AM123^2-(AE123-AT123)^2)/(2*DA123*AM123))-CD123</f>
        <v>0.5252506139953982</v>
      </c>
      <c r="CV123" s="11">
        <f>CU123*(180/PI())</f>
        <v>30.094643368591445</v>
      </c>
      <c r="CW123" s="2" t="s">
        <v>13</v>
      </c>
      <c r="CX123" s="11">
        <f>((PI()/2)-CD123)-(CU123+CR123)</f>
        <v>0.39060704369768706</v>
      </c>
      <c r="CY123" s="11">
        <f>CX123*(180/PI())</f>
        <v>22.38013505195959</v>
      </c>
      <c r="DA123" s="11">
        <f>SQRT(AM123^2+(AE123-AT123)^2)</f>
        <v>1.7834112132527247</v>
      </c>
      <c r="DB123" s="11">
        <f>SQRT((AM123-AH123)^2+(AE123-AT123)^2)</f>
        <v>1.5320646925708528</v>
      </c>
      <c r="DC123" s="11">
        <f>SQRT((AG123-AM123)^2+(AT123-AH123)^2)</f>
        <v>1.9184774055368898</v>
      </c>
      <c r="DD123" s="11">
        <f>SQRT((AG123-AM123)^2+AT123^2)</f>
        <v>2.0034692133618845</v>
      </c>
      <c r="DE123" s="11">
        <f>SQRT(AM123^2+AT123^2)</f>
        <v>1.2304019216861166</v>
      </c>
      <c r="DF123" s="11">
        <f>DC123*SIN(CK123+CN123)</f>
        <v>0.6564866176571497</v>
      </c>
      <c r="DG123" s="11">
        <f>DE123*SIN(CP123+CD123)</f>
        <v>0.9535034456937646</v>
      </c>
      <c r="DH123" s="11">
        <f>DB123*SIN(CU123+CR123)</f>
        <v>1.0855973355113533</v>
      </c>
      <c r="DI123" s="11">
        <f>DD123*SIN(CF123+CI123+CK123)</f>
        <v>1.994001106192935</v>
      </c>
      <c r="DJ123" s="11">
        <f>DA123*SIN(CR123+CX123+CD123)</f>
        <v>1.5430043560711044</v>
      </c>
      <c r="DK123" s="11"/>
      <c r="DL123" s="11"/>
      <c r="DM123" s="11"/>
      <c r="DN123" s="11"/>
      <c r="DO123" s="11"/>
      <c r="DP123" s="11"/>
      <c r="DQ123" s="11"/>
      <c r="DR123" s="11"/>
    </row>
    <row r="124" spans="1:122" ht="15">
      <c r="A124" s="1">
        <v>124</v>
      </c>
      <c r="B124" s="14" t="s">
        <v>109</v>
      </c>
      <c r="C124" s="15" t="s">
        <v>233</v>
      </c>
      <c r="D124" s="12">
        <v>3</v>
      </c>
      <c r="E124" s="12">
        <v>2</v>
      </c>
      <c r="F124" s="12">
        <v>0.4375</v>
      </c>
      <c r="G124" s="8">
        <f>H124*490/144</f>
        <v>6.792263454861111</v>
      </c>
      <c r="H124" s="16">
        <f>AH124*(AD124+AG124)</f>
        <v>1.99609375</v>
      </c>
      <c r="I124" s="8">
        <f>BD124</f>
        <v>1.7331560910020243</v>
      </c>
      <c r="J124" s="11">
        <f>BN124</f>
        <v>0.8939396397837777</v>
      </c>
      <c r="K124" s="11">
        <f>BI124</f>
        <v>0.931812155398381</v>
      </c>
      <c r="L124" s="11">
        <f>AM124</f>
        <v>1.0612157534246576</v>
      </c>
      <c r="M124" s="11">
        <f>AO124</f>
        <v>1.9387842465753424</v>
      </c>
      <c r="N124" s="8">
        <f>BE124</f>
        <v>0.6094988644395243</v>
      </c>
      <c r="O124" s="11">
        <f>BO124</f>
        <v>0.4236207519579675</v>
      </c>
      <c r="P124" s="11">
        <f>BJ124</f>
        <v>0.5525810445141922</v>
      </c>
      <c r="Q124" s="11">
        <f>AT124</f>
        <v>0.5612157534246576</v>
      </c>
      <c r="R124" s="11">
        <f>AV124</f>
        <v>1.4387842465753424</v>
      </c>
      <c r="S124" s="8">
        <f>BF124</f>
        <v>0.3667672371685716</v>
      </c>
      <c r="T124" s="11">
        <f>BU124</f>
        <v>0.3384752070217523</v>
      </c>
      <c r="U124" s="11">
        <f>BK124</f>
        <v>0.4286519457978814</v>
      </c>
      <c r="V124" s="11">
        <f>BT124</f>
        <v>1.0835867134723434</v>
      </c>
      <c r="W124" s="8">
        <f>BG124</f>
        <v>1.9758877182729764</v>
      </c>
      <c r="X124" s="11">
        <f>BZ124</f>
        <v>0.9857011130498577</v>
      </c>
      <c r="Y124" s="11">
        <f>BL124</f>
        <v>0.9949257324384881</v>
      </c>
      <c r="Z124" s="11">
        <f>BY124</f>
        <v>2.004550560117947</v>
      </c>
      <c r="AA124" s="11">
        <f>BA124</f>
        <v>22.854405514629338</v>
      </c>
      <c r="AB124" s="11">
        <f>BB124</f>
        <v>0.42147908482597535</v>
      </c>
      <c r="AD124" s="8">
        <f>AE124-AH124</f>
        <v>1.5625</v>
      </c>
      <c r="AE124" s="11">
        <f>E124</f>
        <v>2</v>
      </c>
      <c r="AF124" s="11">
        <f>AG124-AH124</f>
        <v>2.5625</v>
      </c>
      <c r="AG124" s="11">
        <f>D124</f>
        <v>3</v>
      </c>
      <c r="AH124" s="11">
        <f>F124</f>
        <v>0.4375</v>
      </c>
      <c r="AI124" s="8">
        <f>AG124*AH124</f>
        <v>1.3125</v>
      </c>
      <c r="AJ124" s="11">
        <f>AG124/2</f>
        <v>1.5</v>
      </c>
      <c r="AK124" s="11">
        <f>AD124*AH124</f>
        <v>0.68359375</v>
      </c>
      <c r="AL124" s="11">
        <f>AH124/2</f>
        <v>0.21875</v>
      </c>
      <c r="AM124" s="11">
        <f>(AI124*AJ124+AK124*AL124)/(AI124+AK124)</f>
        <v>1.0612157534246576</v>
      </c>
      <c r="AN124" s="11"/>
      <c r="AO124" s="11">
        <f>AG124-AM124</f>
        <v>1.9387842465753424</v>
      </c>
      <c r="AP124" s="8">
        <f>AE124*AH124</f>
        <v>0.875</v>
      </c>
      <c r="AQ124" s="11">
        <f>AE124/2</f>
        <v>1</v>
      </c>
      <c r="AR124" s="11">
        <f>AF124*AH124</f>
        <v>1.12109375</v>
      </c>
      <c r="AS124" s="11">
        <f>AH124/2</f>
        <v>0.21875</v>
      </c>
      <c r="AT124" s="11">
        <f>(AP124*AQ124+AR124*AS124)/(AP124+AR124)</f>
        <v>0.5612157534246576</v>
      </c>
      <c r="AU124" s="11"/>
      <c r="AV124" s="11">
        <f>AE124-AT124</f>
        <v>1.4387842465753424</v>
      </c>
      <c r="AX124" s="11">
        <f>-(AD124*AE124*AF124*AG124*AH124)/(4*(AE124+AF124))</f>
        <v>-0.575904323630137</v>
      </c>
      <c r="AY124" s="11">
        <f>IF(AE124=AG124,"N/A",(2*AX124)/(BE124-BD124))</f>
        <v>1.0250533881973019</v>
      </c>
      <c r="AZ124" s="11">
        <f>IF(AE124=AG124,PI()/4,(1/2)*ATAN(AY124))</f>
        <v>0.39888462481623105</v>
      </c>
      <c r="BA124" s="11">
        <f>IF(AE124=AG124,45,(1/2)*ATAN(AY124)*(180/PI()))</f>
        <v>22.854405514629338</v>
      </c>
      <c r="BB124" s="11">
        <f>IF(AE124=AG124,1,TAN(BA124/(180/PI())))</f>
        <v>0.42147908482597535</v>
      </c>
      <c r="BD124" s="11">
        <f>(1/3)*(AH124*(AG124-AM124)^3+AE124*AM124^3-AD124*(AM124-AH124)^3)</f>
        <v>1.7331560910020243</v>
      </c>
      <c r="BE124" s="11">
        <f>(1/3)*(AH124*(AE124-AT124)^3+AG124*AT124^3-AF124*(AT124-AH124)^3)</f>
        <v>0.6094988644395243</v>
      </c>
      <c r="BF124" s="11">
        <f>BD124*(SIN(AZ124))^2+BE124*(COS(AZ124))^2+AX124*SIN(2*AZ124)</f>
        <v>0.3667672371685716</v>
      </c>
      <c r="BG124" s="11">
        <f>BD124*COS(AZ124)^2+BE124*SIN(AZ124)^2-AX124*SIN(2*AZ124)</f>
        <v>1.9758877182729764</v>
      </c>
      <c r="BH124" s="11"/>
      <c r="BI124" s="8">
        <f>SQRT(BD124/H124)</f>
        <v>0.931812155398381</v>
      </c>
      <c r="BJ124" s="11">
        <f>SQRT(BE124/H124)</f>
        <v>0.5525810445141922</v>
      </c>
      <c r="BK124" s="11">
        <f>SQRT(BF124/H124)</f>
        <v>0.4286519457978814</v>
      </c>
      <c r="BL124" s="11">
        <f>SQRT(BG124/H124)</f>
        <v>0.9949257324384881</v>
      </c>
      <c r="BM124" s="11"/>
      <c r="BN124" s="8">
        <f>BD124/(AG124-AM124)</f>
        <v>0.8939396397837777</v>
      </c>
      <c r="BO124" s="11">
        <f>BE124/(AE124-AT124)</f>
        <v>0.4236207519579675</v>
      </c>
      <c r="BP124" s="11"/>
      <c r="BQ124" s="8">
        <f>DF124</f>
        <v>0.639002490151454</v>
      </c>
      <c r="BR124" s="11">
        <f>DG124</f>
        <v>0.9293237862326069</v>
      </c>
      <c r="BS124" s="11">
        <f>DH124</f>
        <v>1.0835867134723434</v>
      </c>
      <c r="BT124" s="11">
        <f>LARGE(BQ124:BS124,1)</f>
        <v>1.0835867134723434</v>
      </c>
      <c r="BU124" s="11">
        <f>BF124/BT124</f>
        <v>0.3384752070217523</v>
      </c>
      <c r="BV124" s="11"/>
      <c r="BW124" s="8">
        <f>DI124</f>
        <v>2.004550560117947</v>
      </c>
      <c r="BX124" s="11">
        <f>DJ124</f>
        <v>1.5367152889328477</v>
      </c>
      <c r="BY124" s="11">
        <f>LARGE(BW124:BX124,1)</f>
        <v>2.004550560117947</v>
      </c>
      <c r="BZ124" s="11">
        <f>BG124/BY124</f>
        <v>0.9857011130498577</v>
      </c>
      <c r="CA124" s="11"/>
      <c r="CC124" s="11"/>
      <c r="CD124" s="11">
        <f>AZ124</f>
        <v>0.39888462481623105</v>
      </c>
      <c r="CE124" s="11">
        <f>CD124*(180/PI())</f>
        <v>22.854405514629338</v>
      </c>
      <c r="CF124" s="11">
        <f>(PI()/2)-CD124</f>
        <v>1.1719117019786656</v>
      </c>
      <c r="CG124" s="11">
        <f>CF124*(180/PI())</f>
        <v>67.14559448537067</v>
      </c>
      <c r="CH124" s="2" t="s">
        <v>13</v>
      </c>
      <c r="CI124" s="11">
        <f>CD124-(CK124+CN124)</f>
        <v>0.06372459733126706</v>
      </c>
      <c r="CJ124" s="11">
        <f>CI124*(180/PI())</f>
        <v>3.651150478252232</v>
      </c>
      <c r="CK124" s="11">
        <f>ACOS((DD124^2+DC124^2-AH124^2)/(2*DD124*DC124))</f>
        <v>0.2180419086729657</v>
      </c>
      <c r="CL124" s="11">
        <f>CK124*(180/PI())</f>
        <v>12.492881123937874</v>
      </c>
      <c r="CM124" s="2" t="s">
        <v>13</v>
      </c>
      <c r="CN124" s="11">
        <f>ACOS((AT124^2+DD124^2-(AG124-AM124)^2)/(2*AT124*DD124))-CF124</f>
        <v>0.1171181188119983</v>
      </c>
      <c r="CO124" s="11">
        <f>CN124*(180/PI())</f>
        <v>6.710373912439233</v>
      </c>
      <c r="CP124" s="11">
        <f>ATAN(AT124/AM124)</f>
        <v>0.48645430951664975</v>
      </c>
      <c r="CQ124" s="11">
        <f>CP124*(180/PI())</f>
        <v>27.87177886125467</v>
      </c>
      <c r="CR124" s="11">
        <f>ACOS((DB124^2+DA124^2-AH124^2)/(2*DB124*DA124))</f>
        <v>0.2264538115660515</v>
      </c>
      <c r="CS124" s="11">
        <f>CR124*(180/PI())</f>
        <v>12.974847657385578</v>
      </c>
      <c r="CT124" s="2" t="s">
        <v>13</v>
      </c>
      <c r="CU124" s="11">
        <f>ACOS((DA124^2+AM124^2-(AE124-AT124)^2)/(2*DA124*AM124))-CD124</f>
        <v>0.5364081239318534</v>
      </c>
      <c r="CV124" s="11">
        <f>CU124*(180/PI())</f>
        <v>30.733921597825614</v>
      </c>
      <c r="CW124" s="2" t="s">
        <v>13</v>
      </c>
      <c r="CX124" s="11">
        <f>((PI()/2)-CD124)-(CU124+CR124)</f>
        <v>0.40904976648076063</v>
      </c>
      <c r="CY124" s="11">
        <f>CX124*(180/PI())</f>
        <v>23.436825230159474</v>
      </c>
      <c r="DA124" s="11">
        <f>SQRT(AM124^2+(AE124-AT124)^2)</f>
        <v>1.787814023748007</v>
      </c>
      <c r="DB124" s="11">
        <f>SQRT((AM124-AH124)^2+(AE124-AT124)^2)</f>
        <v>1.568158617380099</v>
      </c>
      <c r="DC124" s="11">
        <f>SQRT((AG124-AM124)^2+(AT124-AH124)^2)</f>
        <v>1.9427274493387252</v>
      </c>
      <c r="DD124" s="11">
        <f>SQRT((AG124-AM124)^2+AT124^2)</f>
        <v>2.0183774366209914</v>
      </c>
      <c r="DE124" s="11">
        <f>SQRT(AM124^2+AT124^2)</f>
        <v>1.200475737867563</v>
      </c>
      <c r="DF124" s="11">
        <f>DC124*SIN(CK124+CN124)</f>
        <v>0.639002490151454</v>
      </c>
      <c r="DG124" s="11">
        <f>DE124*SIN(CP124+CD124)</f>
        <v>0.9293237862326069</v>
      </c>
      <c r="DH124" s="11">
        <f>DB124*SIN(CU124+CR124)</f>
        <v>1.0835867134723434</v>
      </c>
      <c r="DI124" s="11">
        <f>DD124*SIN(CF124+CI124+CK124)</f>
        <v>2.004550560117947</v>
      </c>
      <c r="DJ124" s="11">
        <f>DA124*SIN(CR124+CX124+CD124)</f>
        <v>1.5367152889328477</v>
      </c>
      <c r="DK124" s="11"/>
      <c r="DL124" s="11"/>
      <c r="DM124" s="11"/>
      <c r="DN124" s="11"/>
      <c r="DO124" s="11"/>
      <c r="DP124" s="11"/>
      <c r="DQ124" s="11"/>
      <c r="DR124" s="11"/>
    </row>
    <row r="125" spans="1:122" ht="15">
      <c r="A125" s="5">
        <v>125</v>
      </c>
      <c r="B125" s="14" t="s">
        <v>109</v>
      </c>
      <c r="C125" s="15" t="s">
        <v>234</v>
      </c>
      <c r="D125" s="12">
        <v>3</v>
      </c>
      <c r="E125" s="12">
        <v>2</v>
      </c>
      <c r="F125" s="12">
        <v>0.375</v>
      </c>
      <c r="G125" s="8">
        <f>H125*490/144</f>
        <v>5.901692708333333</v>
      </c>
      <c r="H125" s="16">
        <f>AH125*(AD125+AG125)</f>
        <v>1.734375</v>
      </c>
      <c r="I125" s="8">
        <f>BD125</f>
        <v>1.5318059148015202</v>
      </c>
      <c r="J125" s="11">
        <f>BN125</f>
        <v>0.7810758842054263</v>
      </c>
      <c r="K125" s="11">
        <f>BI125</f>
        <v>0.9397890243751582</v>
      </c>
      <c r="L125" s="11">
        <f>AM125</f>
        <v>1.0388513513513513</v>
      </c>
      <c r="M125" s="11">
        <f>AO125</f>
        <v>1.9611486486486487</v>
      </c>
      <c r="N125" s="8">
        <f>BE125</f>
        <v>0.5425481023015202</v>
      </c>
      <c r="O125" s="11">
        <f>BO125</f>
        <v>0.3713161578757225</v>
      </c>
      <c r="P125" s="11">
        <f>BJ125</f>
        <v>0.5593036093689444</v>
      </c>
      <c r="Q125" s="11">
        <f>AT125</f>
        <v>0.5388513513513513</v>
      </c>
      <c r="R125" s="11">
        <f>AV125</f>
        <v>1.4611486486486487</v>
      </c>
      <c r="S125" s="8">
        <f>BF125</f>
        <v>0.32037638597504947</v>
      </c>
      <c r="T125" s="11">
        <f>BU125</f>
        <v>0.2961436365521023</v>
      </c>
      <c r="U125" s="11">
        <f>BK125</f>
        <v>0.42979241482542474</v>
      </c>
      <c r="V125" s="11">
        <f>BT125</f>
        <v>1.0818276891074907</v>
      </c>
      <c r="W125" s="8">
        <f>BG125</f>
        <v>1.7539776311279909</v>
      </c>
      <c r="X125" s="11">
        <f>BZ125</f>
        <v>0.8704950623269837</v>
      </c>
      <c r="Y125" s="11">
        <f>BL125</f>
        <v>1.0056353304989192</v>
      </c>
      <c r="Z125" s="11">
        <f>BY125</f>
        <v>2.0149196785094974</v>
      </c>
      <c r="AA125" s="11">
        <f>BA125</f>
        <v>23.1829313788846</v>
      </c>
      <c r="AB125" s="11">
        <f>BB125</f>
        <v>0.4282479643964856</v>
      </c>
      <c r="AD125" s="8">
        <f>AE125-AH125</f>
        <v>1.625</v>
      </c>
      <c r="AE125" s="11">
        <f>E125</f>
        <v>2</v>
      </c>
      <c r="AF125" s="11">
        <f>AG125-AH125</f>
        <v>2.625</v>
      </c>
      <c r="AG125" s="11">
        <f>D125</f>
        <v>3</v>
      </c>
      <c r="AH125" s="11">
        <f>F125</f>
        <v>0.375</v>
      </c>
      <c r="AI125" s="8">
        <f>AG125*AH125</f>
        <v>1.125</v>
      </c>
      <c r="AJ125" s="11">
        <f>AG125/2</f>
        <v>1.5</v>
      </c>
      <c r="AK125" s="11">
        <f>AD125*AH125</f>
        <v>0.609375</v>
      </c>
      <c r="AL125" s="11">
        <f>AH125/2</f>
        <v>0.1875</v>
      </c>
      <c r="AM125" s="11">
        <f>(AI125*AJ125+AK125*AL125)/(AI125+AK125)</f>
        <v>1.0388513513513513</v>
      </c>
      <c r="AN125" s="11"/>
      <c r="AO125" s="11">
        <f>AG125-AM125</f>
        <v>1.9611486486486487</v>
      </c>
      <c r="AP125" s="8">
        <f>AE125*AH125</f>
        <v>0.75</v>
      </c>
      <c r="AQ125" s="11">
        <f>AE125/2</f>
        <v>1</v>
      </c>
      <c r="AR125" s="11">
        <f>AF125*AH125</f>
        <v>0.984375</v>
      </c>
      <c r="AS125" s="11">
        <f>AH125/2</f>
        <v>0.1875</v>
      </c>
      <c r="AT125" s="11">
        <f>(AP125*AQ125+AR125*AS125)/(AP125+AR125)</f>
        <v>0.5388513513513513</v>
      </c>
      <c r="AU125" s="11"/>
      <c r="AV125" s="11">
        <f>AE125-AT125</f>
        <v>1.4611486486486487</v>
      </c>
      <c r="AX125" s="11">
        <f>-(AD125*AE125*AF125*AG125*AH125)/(4*(AE125+AF125))</f>
        <v>-0.5187922297297297</v>
      </c>
      <c r="AY125" s="11">
        <f>IF(AE125=AG125,"N/A",(2*AX125)/(BE125-BD125))</f>
        <v>1.048851418051813</v>
      </c>
      <c r="AZ125" s="11">
        <f>IF(AE125=AG125,PI()/4,(1/2)*ATAN(AY125))</f>
        <v>0.40461848282544527</v>
      </c>
      <c r="BA125" s="11">
        <f>IF(AE125=AG125,45,(1/2)*ATAN(AY125)*(180/PI()))</f>
        <v>23.1829313788846</v>
      </c>
      <c r="BB125" s="11">
        <f>IF(AE125=AG125,1,TAN(BA125/(180/PI())))</f>
        <v>0.4282479643964856</v>
      </c>
      <c r="BD125" s="11">
        <f>(1/3)*(AH125*(AG125-AM125)^3+AE125*AM125^3-AD125*(AM125-AH125)^3)</f>
        <v>1.5318059148015202</v>
      </c>
      <c r="BE125" s="11">
        <f>(1/3)*(AH125*(AE125-AT125)^3+AG125*AT125^3-AF125*(AT125-AH125)^3)</f>
        <v>0.5425481023015202</v>
      </c>
      <c r="BF125" s="11">
        <f>BD125*(SIN(AZ125))^2+BE125*(COS(AZ125))^2+AX125*SIN(2*AZ125)</f>
        <v>0.32037638597504947</v>
      </c>
      <c r="BG125" s="11">
        <f>BD125*COS(AZ125)^2+BE125*SIN(AZ125)^2-AX125*SIN(2*AZ125)</f>
        <v>1.7539776311279909</v>
      </c>
      <c r="BH125" s="11"/>
      <c r="BI125" s="8">
        <f>SQRT(BD125/H125)</f>
        <v>0.9397890243751582</v>
      </c>
      <c r="BJ125" s="11">
        <f>SQRT(BE125/H125)</f>
        <v>0.5593036093689444</v>
      </c>
      <c r="BK125" s="11">
        <f>SQRT(BF125/H125)</f>
        <v>0.42979241482542474</v>
      </c>
      <c r="BL125" s="11">
        <f>SQRT(BG125/H125)</f>
        <v>1.0056353304989192</v>
      </c>
      <c r="BM125" s="11"/>
      <c r="BN125" s="8">
        <f>BD125/(AG125-AM125)</f>
        <v>0.7810758842054263</v>
      </c>
      <c r="BO125" s="11">
        <f>BE125/(AE125-AT125)</f>
        <v>0.3713161578757225</v>
      </c>
      <c r="BP125" s="11"/>
      <c r="BQ125" s="8">
        <f>DF125</f>
        <v>0.6214208300925054</v>
      </c>
      <c r="BR125" s="11">
        <f>DG125</f>
        <v>0.9043031506675334</v>
      </c>
      <c r="BS125" s="11">
        <f>DH125</f>
        <v>1.0818276891074907</v>
      </c>
      <c r="BT125" s="11">
        <f>LARGE(BQ125:BS125,1)</f>
        <v>1.0818276891074907</v>
      </c>
      <c r="BU125" s="11">
        <f>BF125/BT125</f>
        <v>0.2961436365521023</v>
      </c>
      <c r="BV125" s="11"/>
      <c r="BW125" s="8">
        <f>DI125</f>
        <v>2.0149196785094974</v>
      </c>
      <c r="BX125" s="11">
        <f>DJ125</f>
        <v>1.5301744437866585</v>
      </c>
      <c r="BY125" s="11">
        <f>LARGE(BW125:BX125,1)</f>
        <v>2.0149196785094974</v>
      </c>
      <c r="BZ125" s="11">
        <f>BG125/BY125</f>
        <v>0.8704950623269837</v>
      </c>
      <c r="CA125" s="11"/>
      <c r="CC125" s="11"/>
      <c r="CD125" s="11">
        <f>AZ125</f>
        <v>0.40461848282544527</v>
      </c>
      <c r="CE125" s="11">
        <f>CD125*(180/PI())</f>
        <v>23.1829313788846</v>
      </c>
      <c r="CF125" s="11">
        <f>(PI()/2)-CD125</f>
        <v>1.1661778439694512</v>
      </c>
      <c r="CG125" s="11">
        <f>CF125*(180/PI())</f>
        <v>66.8170686211154</v>
      </c>
      <c r="CH125" s="2" t="s">
        <v>13</v>
      </c>
      <c r="CI125" s="11">
        <f>CD125-(CK125+CN125)</f>
        <v>0.08335507463947461</v>
      </c>
      <c r="CJ125" s="11">
        <f>CI125*(180/PI())</f>
        <v>4.775893977839857</v>
      </c>
      <c r="CK125" s="11">
        <f>ACOS((DD125^2+DC125^2-AH125^2)/(2*DD125*DC125))</f>
        <v>0.18479091164087014</v>
      </c>
      <c r="CL125" s="11">
        <f>CK125*(180/PI())</f>
        <v>10.587739329396772</v>
      </c>
      <c r="CM125" s="2" t="s">
        <v>13</v>
      </c>
      <c r="CN125" s="11">
        <f>ACOS((AT125^2+DD125^2-(AG125-AM125)^2)/(2*AT125*DD125))-CF125</f>
        <v>0.13647249654510052</v>
      </c>
      <c r="CO125" s="11">
        <f>CN125*(180/PI())</f>
        <v>7.819298071647968</v>
      </c>
      <c r="CP125" s="11">
        <f>ATAN(AT125/AM125)</f>
        <v>0.47849480715482995</v>
      </c>
      <c r="CQ125" s="11">
        <f>CP125*(180/PI())</f>
        <v>27.415732968897984</v>
      </c>
      <c r="CR125" s="11">
        <f>ACOS((DB125^2+DA125^2-AH125^2)/(2*DB125*DA125))</f>
        <v>0.1916056318821524</v>
      </c>
      <c r="CS125" s="11">
        <f>CR125*(180/PI())</f>
        <v>10.97819403778462</v>
      </c>
      <c r="CT125" s="2" t="s">
        <v>13</v>
      </c>
      <c r="CU125" s="11">
        <f>ACOS((DA125^2+AM125^2-(AE125-AT125)^2)/(2*DA125*AM125))-CD125</f>
        <v>0.5481189349865359</v>
      </c>
      <c r="CV125" s="11">
        <f>CU125*(180/PI())</f>
        <v>31.404901645934064</v>
      </c>
      <c r="CW125" s="2" t="s">
        <v>13</v>
      </c>
      <c r="CX125" s="11">
        <f>((PI()/2)-CD125)-(CU125+CR125)</f>
        <v>0.426453277100763</v>
      </c>
      <c r="CY125" s="11">
        <f>CX125*(180/PI())</f>
        <v>24.433972937396714</v>
      </c>
      <c r="DA125" s="11">
        <f>SQRT(AM125^2+(AE125-AT125)^2)</f>
        <v>1.7928099463279148</v>
      </c>
      <c r="DB125" s="11">
        <f>SQRT((AM125-AH125)^2+(AE125-AT125)^2)</f>
        <v>1.6048844164421274</v>
      </c>
      <c r="DC125" s="11">
        <f>SQRT((AG125-AM125)^2+(AT125-AH125)^2)</f>
        <v>1.9679815261927855</v>
      </c>
      <c r="DD125" s="11">
        <f>SQRT((AG125-AM125)^2+AT125^2)</f>
        <v>2.0338300816315993</v>
      </c>
      <c r="DE125" s="11">
        <f>SQRT(AM125^2+AT125^2)</f>
        <v>1.1702875326421736</v>
      </c>
      <c r="DF125" s="11">
        <f>DC125*SIN(CK125+CN125)</f>
        <v>0.6214208300925054</v>
      </c>
      <c r="DG125" s="11">
        <f>DE125*SIN(CP125+CD125)</f>
        <v>0.9043031506675334</v>
      </c>
      <c r="DH125" s="11">
        <f>DB125*SIN(CU125+CR125)</f>
        <v>1.0818276891074907</v>
      </c>
      <c r="DI125" s="11">
        <f>DD125*SIN(CF125+CI125+CK125)</f>
        <v>2.0149196785094974</v>
      </c>
      <c r="DJ125" s="11">
        <f>DA125*SIN(CR125+CX125+CD125)</f>
        <v>1.5301744437866585</v>
      </c>
      <c r="DK125" s="11"/>
      <c r="DL125" s="11"/>
      <c r="DM125" s="11"/>
      <c r="DN125" s="11"/>
      <c r="DO125" s="11"/>
      <c r="DP125" s="11"/>
      <c r="DQ125" s="11"/>
      <c r="DR125" s="11"/>
    </row>
    <row r="126" spans="1:122" ht="15">
      <c r="A126" s="1">
        <v>126</v>
      </c>
      <c r="B126" s="14" t="s">
        <v>109</v>
      </c>
      <c r="C126" s="15" t="s">
        <v>235</v>
      </c>
      <c r="D126" s="12">
        <v>3</v>
      </c>
      <c r="E126" s="12">
        <v>2</v>
      </c>
      <c r="F126" s="12">
        <v>0.3125</v>
      </c>
      <c r="G126" s="8">
        <f>H126*490/144</f>
        <v>4.984537760416667</v>
      </c>
      <c r="H126" s="16">
        <f>AH126*(AD126+AG126)</f>
        <v>1.46484375</v>
      </c>
      <c r="I126" s="8">
        <f>BD126</f>
        <v>1.316828155517578</v>
      </c>
      <c r="J126" s="11">
        <f>BN126</f>
        <v>0.663807513808483</v>
      </c>
      <c r="K126" s="11">
        <f>BI126</f>
        <v>0.9481322099264426</v>
      </c>
      <c r="L126" s="11">
        <f>AM126</f>
        <v>1.01625</v>
      </c>
      <c r="M126" s="11">
        <f>AO126</f>
        <v>1.98375</v>
      </c>
      <c r="N126" s="8">
        <f>BE126</f>
        <v>0.4702705383300781</v>
      </c>
      <c r="O126" s="11">
        <f>BO126</f>
        <v>0.3169472878383003</v>
      </c>
      <c r="P126" s="11">
        <f>BJ126</f>
        <v>0.5666021715748478</v>
      </c>
      <c r="Q126" s="11">
        <f>AT126</f>
        <v>0.51625</v>
      </c>
      <c r="R126" s="11">
        <f>AV126</f>
        <v>1.4837500000000001</v>
      </c>
      <c r="S126" s="8">
        <f>BF126</f>
        <v>0.27319350394039565</v>
      </c>
      <c r="T126" s="11">
        <f>BU126</f>
        <v>0.25287803786444796</v>
      </c>
      <c r="U126" s="11">
        <f>BK126</f>
        <v>0.43185657189624516</v>
      </c>
      <c r="V126" s="11">
        <f>BT126</f>
        <v>1.0803370124488136</v>
      </c>
      <c r="W126" s="8">
        <f>BG126</f>
        <v>1.5139051899072606</v>
      </c>
      <c r="X126" s="11">
        <f>BZ126</f>
        <v>0.7475554144178599</v>
      </c>
      <c r="Y126" s="11">
        <f>BL126</f>
        <v>1.016608385585795</v>
      </c>
      <c r="Z126" s="11">
        <f>BY126</f>
        <v>2.0251410941704924</v>
      </c>
      <c r="AA126" s="11">
        <f>BA126</f>
        <v>23.48754942722733</v>
      </c>
      <c r="AB126" s="11">
        <f>BB126</f>
        <v>0.4345540120909449</v>
      </c>
      <c r="AD126" s="8">
        <f>AE126-AH126</f>
        <v>1.6875</v>
      </c>
      <c r="AE126" s="11">
        <f>E126</f>
        <v>2</v>
      </c>
      <c r="AF126" s="11">
        <f>AG126-AH126</f>
        <v>2.6875</v>
      </c>
      <c r="AG126" s="11">
        <f>D126</f>
        <v>3</v>
      </c>
      <c r="AH126" s="11">
        <f>F126</f>
        <v>0.3125</v>
      </c>
      <c r="AI126" s="8">
        <f>AG126*AH126</f>
        <v>0.9375</v>
      </c>
      <c r="AJ126" s="11">
        <f>AG126/2</f>
        <v>1.5</v>
      </c>
      <c r="AK126" s="11">
        <f>AD126*AH126</f>
        <v>0.52734375</v>
      </c>
      <c r="AL126" s="11">
        <f>AH126/2</f>
        <v>0.15625</v>
      </c>
      <c r="AM126" s="11">
        <f>(AI126*AJ126+AK126*AL126)/(AI126+AK126)</f>
        <v>1.01625</v>
      </c>
      <c r="AN126" s="11"/>
      <c r="AO126" s="11">
        <f>AG126-AM126</f>
        <v>1.98375</v>
      </c>
      <c r="AP126" s="8">
        <f>AE126*AH126</f>
        <v>0.625</v>
      </c>
      <c r="AQ126" s="11">
        <f>AE126/2</f>
        <v>1</v>
      </c>
      <c r="AR126" s="11">
        <f>AF126*AH126</f>
        <v>0.83984375</v>
      </c>
      <c r="AS126" s="11">
        <f>AH126/2</f>
        <v>0.15625</v>
      </c>
      <c r="AT126" s="11">
        <f>(AP126*AQ126+AR126*AS126)/(AP126+AR126)</f>
        <v>0.51625</v>
      </c>
      <c r="AU126" s="11"/>
      <c r="AV126" s="11">
        <f>AE126-AT126</f>
        <v>1.4837500000000001</v>
      </c>
      <c r="AX126" s="11">
        <f>-(AD126*AE126*AF126*AG126*AH126)/(4*(AE126+AF126))</f>
        <v>-0.453515625</v>
      </c>
      <c r="AY126" s="11">
        <f>IF(AE126=AG126,"N/A",(2*AX126)/(BE126-BD126))</f>
        <v>1.071434751261716</v>
      </c>
      <c r="AZ126" s="11">
        <f>IF(AE126=AG126,PI()/4,(1/2)*ATAN(AY126))</f>
        <v>0.40993507073002516</v>
      </c>
      <c r="BA126" s="11">
        <f>IF(AE126=AG126,45,(1/2)*ATAN(AY126)*(180/PI()))</f>
        <v>23.48754942722733</v>
      </c>
      <c r="BB126" s="11">
        <f>IF(AE126=AG126,1,TAN(BA126/(180/PI())))</f>
        <v>0.4345540120909449</v>
      </c>
      <c r="BD126" s="11">
        <f>(1/3)*(AH126*(AG126-AM126)^3+AE126*AM126^3-AD126*(AM126-AH126)^3)</f>
        <v>1.316828155517578</v>
      </c>
      <c r="BE126" s="11">
        <f>(1/3)*(AH126*(AE126-AT126)^3+AG126*AT126^3-AF126*(AT126-AH126)^3)</f>
        <v>0.4702705383300781</v>
      </c>
      <c r="BF126" s="11">
        <f>BD126*(SIN(AZ126))^2+BE126*(COS(AZ126))^2+AX126*SIN(2*AZ126)</f>
        <v>0.27319350394039565</v>
      </c>
      <c r="BG126" s="11">
        <f>BD126*COS(AZ126)^2+BE126*SIN(AZ126)^2-AX126*SIN(2*AZ126)</f>
        <v>1.5139051899072606</v>
      </c>
      <c r="BH126" s="11"/>
      <c r="BI126" s="8">
        <f>SQRT(BD126/H126)</f>
        <v>0.9481322099264426</v>
      </c>
      <c r="BJ126" s="11">
        <f>SQRT(BE126/H126)</f>
        <v>0.5666021715748478</v>
      </c>
      <c r="BK126" s="11">
        <f>SQRT(BF126/H126)</f>
        <v>0.43185657189624516</v>
      </c>
      <c r="BL126" s="11">
        <f>SQRT(BG126/H126)</f>
        <v>1.016608385585795</v>
      </c>
      <c r="BM126" s="11"/>
      <c r="BN126" s="8">
        <f>BD126/(AG126-AM126)</f>
        <v>0.663807513808483</v>
      </c>
      <c r="BO126" s="11">
        <f>BE126/(AE126-AT126)</f>
        <v>0.3169472878383003</v>
      </c>
      <c r="BP126" s="11"/>
      <c r="BQ126" s="8">
        <f>DF126</f>
        <v>0.6037544838133082</v>
      </c>
      <c r="BR126" s="11">
        <f>DG126</f>
        <v>0.8785031981303973</v>
      </c>
      <c r="BS126" s="11">
        <f>DH126</f>
        <v>1.0803370124488136</v>
      </c>
      <c r="BT126" s="11">
        <f>LARGE(BQ126:BS126,1)</f>
        <v>1.0803370124488136</v>
      </c>
      <c r="BU126" s="11">
        <f>BF126/BT126</f>
        <v>0.25287803786444796</v>
      </c>
      <c r="BV126" s="11"/>
      <c r="BW126" s="8">
        <f>DI126</f>
        <v>2.0251410941704924</v>
      </c>
      <c r="BX126" s="11">
        <f>DJ126</f>
        <v>1.5233985710351312</v>
      </c>
      <c r="BY126" s="11">
        <f>LARGE(BW126:BX126,1)</f>
        <v>2.0251410941704924</v>
      </c>
      <c r="BZ126" s="11">
        <f>BG126/BY126</f>
        <v>0.7475554144178599</v>
      </c>
      <c r="CA126" s="11"/>
      <c r="CC126" s="11"/>
      <c r="CD126" s="11">
        <f>AZ126</f>
        <v>0.40993507073002516</v>
      </c>
      <c r="CE126" s="11">
        <f>CD126*(180/PI())</f>
        <v>23.48754942722733</v>
      </c>
      <c r="CF126" s="11">
        <f>(PI()/2)-CD126</f>
        <v>1.1608612560648714</v>
      </c>
      <c r="CG126" s="11">
        <f>CF126*(180/PI())</f>
        <v>66.51245057277268</v>
      </c>
      <c r="CH126" s="2" t="s">
        <v>13</v>
      </c>
      <c r="CI126" s="11">
        <f>CD126-(CK126+CN126)</f>
        <v>0.10235061450085686</v>
      </c>
      <c r="CJ126" s="11">
        <f>CI126*(180/PI())</f>
        <v>5.864258241469581</v>
      </c>
      <c r="CK126" s="11">
        <f>ACOS((DD126^2+DC126^2-AH126^2)/(2*DD126*DC126))</f>
        <v>0.15224171487337546</v>
      </c>
      <c r="CL126" s="11">
        <f>CK126*(180/PI())</f>
        <v>8.722807728078466</v>
      </c>
      <c r="CM126" s="2" t="s">
        <v>13</v>
      </c>
      <c r="CN126" s="11">
        <f>ACOS((AT126^2+DD126^2-(AG126-AM126)^2)/(2*AT126*DD126))-CF126</f>
        <v>0.15534274135579285</v>
      </c>
      <c r="CO126" s="11">
        <f>CN126*(180/PI())</f>
        <v>8.900483457679282</v>
      </c>
      <c r="CP126" s="11">
        <f>ATAN(AT126/AM126)</f>
        <v>0.4700231969643476</v>
      </c>
      <c r="CQ126" s="11">
        <f>CP126*(180/PI())</f>
        <v>26.930345459303325</v>
      </c>
      <c r="CR126" s="11">
        <f>ACOS((DB126^2+DA126^2-AH126^2)/(2*DB126*DA126))</f>
        <v>0.15765217397470055</v>
      </c>
      <c r="CS126" s="11">
        <f>CR126*(180/PI())</f>
        <v>9.032804199812539</v>
      </c>
      <c r="CT126" s="2" t="s">
        <v>13</v>
      </c>
      <c r="CU126" s="11">
        <f>ACOS((DA126^2+AM126^2-(AE126-AT126)^2)/(2*DA126*AM126))-CD126</f>
        <v>0.5603279800837</v>
      </c>
      <c r="CV126" s="11">
        <f>CU126*(180/PI())</f>
        <v>32.10442840188646</v>
      </c>
      <c r="CW126" s="2" t="s">
        <v>13</v>
      </c>
      <c r="CX126" s="11">
        <f>((PI()/2)-CD126)-(CU126+CR126)</f>
        <v>0.4428811020064709</v>
      </c>
      <c r="CY126" s="11">
        <f>CX126*(180/PI())</f>
        <v>25.375217971073678</v>
      </c>
      <c r="DA126" s="11">
        <f>SQRT(AM126^2+(AE126-AT126)^2)</f>
        <v>1.7984098879287782</v>
      </c>
      <c r="DB126" s="11">
        <f>SQRT((AM126-AH126)^2+(AE126-AT126)^2)</f>
        <v>1.6421869945289422</v>
      </c>
      <c r="DC126" s="11">
        <f>SQRT((AG126-AM126)^2+(AT126-AH126)^2)</f>
        <v>1.9941860808359886</v>
      </c>
      <c r="DD126" s="11">
        <f>SQRT((AG126-AM126)^2+AT126^2)</f>
        <v>2.049823925365298</v>
      </c>
      <c r="DE126" s="11">
        <f>SQRT(AM126^2+AT126^2)</f>
        <v>1.1398588180121256</v>
      </c>
      <c r="DF126" s="11">
        <f>DC126*SIN(CK126+CN126)</f>
        <v>0.6037544838133082</v>
      </c>
      <c r="DG126" s="11">
        <f>DE126*SIN(CP126+CD126)</f>
        <v>0.8785031981303973</v>
      </c>
      <c r="DH126" s="11">
        <f>DB126*SIN(CU126+CR126)</f>
        <v>1.0803370124488136</v>
      </c>
      <c r="DI126" s="11">
        <f>DD126*SIN(CF126+CI126+CK126)</f>
        <v>2.0251410941704924</v>
      </c>
      <c r="DJ126" s="11">
        <f>DA126*SIN(CR126+CX126+CD126)</f>
        <v>1.5233985710351312</v>
      </c>
      <c r="DK126" s="11"/>
      <c r="DL126" s="11"/>
      <c r="DM126" s="11"/>
      <c r="DN126" s="11"/>
      <c r="DO126" s="11"/>
      <c r="DP126" s="11"/>
      <c r="DQ126" s="11"/>
      <c r="DR126" s="11"/>
    </row>
    <row r="127" spans="1:122" ht="15">
      <c r="A127" s="5">
        <v>127</v>
      </c>
      <c r="B127" s="14" t="s">
        <v>109</v>
      </c>
      <c r="C127" s="15" t="s">
        <v>236</v>
      </c>
      <c r="D127" s="12">
        <v>3</v>
      </c>
      <c r="E127" s="12">
        <v>2</v>
      </c>
      <c r="F127" s="12">
        <v>0.25</v>
      </c>
      <c r="G127" s="8">
        <f>H127*490/144</f>
        <v>4.040798611111111</v>
      </c>
      <c r="H127" s="16">
        <f>AH127*(AD127+AG127)</f>
        <v>1.1875</v>
      </c>
      <c r="I127" s="8">
        <f>BD127</f>
        <v>1.0871881853070176</v>
      </c>
      <c r="J127" s="11">
        <f>BN127</f>
        <v>0.5418118169398907</v>
      </c>
      <c r="K127" s="11">
        <f>BI127</f>
        <v>0.9568316951742977</v>
      </c>
      <c r="L127" s="11">
        <f>AM127</f>
        <v>0.993421052631579</v>
      </c>
      <c r="M127" s="11">
        <f>AO127</f>
        <v>2.0065789473684212</v>
      </c>
      <c r="N127" s="8">
        <f>BE127</f>
        <v>0.39187568530701755</v>
      </c>
      <c r="O127" s="11">
        <f>BO127</f>
        <v>0.2601096251819505</v>
      </c>
      <c r="P127" s="11">
        <f>BJ127</f>
        <v>0.5744567669552221</v>
      </c>
      <c r="Q127" s="11">
        <f>AT127</f>
        <v>0.4934210526315789</v>
      </c>
      <c r="R127" s="11">
        <f>AV127</f>
        <v>1.506578947368421</v>
      </c>
      <c r="S127" s="8">
        <f>BF127</f>
        <v>0.22454176793261282</v>
      </c>
      <c r="T127" s="11">
        <f>BU127</f>
        <v>0.20807710358951997</v>
      </c>
      <c r="U127" s="11">
        <f>BK127</f>
        <v>0.43484227551473403</v>
      </c>
      <c r="V127" s="11">
        <f>BT127</f>
        <v>1.079127708234411</v>
      </c>
      <c r="W127" s="8">
        <f>BG127</f>
        <v>1.2545221026814222</v>
      </c>
      <c r="X127" s="11">
        <f>BZ127</f>
        <v>0.6163990384719307</v>
      </c>
      <c r="Y127" s="11">
        <f>BL127</f>
        <v>1.0278325084448023</v>
      </c>
      <c r="Z127" s="11">
        <f>BY127</f>
        <v>2.035243445206234</v>
      </c>
      <c r="AA127" s="11">
        <f>BA127</f>
        <v>23.770068261850277</v>
      </c>
      <c r="AB127" s="11">
        <f>BB127</f>
        <v>0.44042866564345473</v>
      </c>
      <c r="AD127" s="8">
        <f>AE127-AH127</f>
        <v>1.75</v>
      </c>
      <c r="AE127" s="11">
        <f>E127</f>
        <v>2</v>
      </c>
      <c r="AF127" s="11">
        <f>AG127-AH127</f>
        <v>2.75</v>
      </c>
      <c r="AG127" s="11">
        <f>D127</f>
        <v>3</v>
      </c>
      <c r="AH127" s="11">
        <f>F127</f>
        <v>0.25</v>
      </c>
      <c r="AI127" s="8">
        <f>AG127*AH127</f>
        <v>0.75</v>
      </c>
      <c r="AJ127" s="11">
        <f>AG127/2</f>
        <v>1.5</v>
      </c>
      <c r="AK127" s="11">
        <f>AD127*AH127</f>
        <v>0.4375</v>
      </c>
      <c r="AL127" s="11">
        <f>AH127/2</f>
        <v>0.125</v>
      </c>
      <c r="AM127" s="11">
        <f>(AI127*AJ127+AK127*AL127)/(AI127+AK127)</f>
        <v>0.993421052631579</v>
      </c>
      <c r="AN127" s="11"/>
      <c r="AO127" s="11">
        <f>AG127-AM127</f>
        <v>2.0065789473684212</v>
      </c>
      <c r="AP127" s="8">
        <f>AE127*AH127</f>
        <v>0.5</v>
      </c>
      <c r="AQ127" s="11">
        <f>AE127/2</f>
        <v>1</v>
      </c>
      <c r="AR127" s="11">
        <f>AF127*AH127</f>
        <v>0.6875</v>
      </c>
      <c r="AS127" s="11">
        <f>AH127/2</f>
        <v>0.125</v>
      </c>
      <c r="AT127" s="11">
        <f>(AP127*AQ127+AR127*AS127)/(AP127+AR127)</f>
        <v>0.4934210526315789</v>
      </c>
      <c r="AU127" s="11"/>
      <c r="AV127" s="11">
        <f>AE127-AT127</f>
        <v>1.506578947368421</v>
      </c>
      <c r="AX127" s="11">
        <f>-(AD127*AE127*AF127*AG127*AH127)/(4*(AE127+AF127))</f>
        <v>-0.37993421052631576</v>
      </c>
      <c r="AY127" s="11">
        <f>IF(AE127=AG127,"N/A",(2*AX127)/(BE127-BD127))</f>
        <v>1.0928444707273801</v>
      </c>
      <c r="AZ127" s="11">
        <f>IF(AE127=AG127,PI()/4,(1/2)*ATAN(AY127))</f>
        <v>0.41486595459309294</v>
      </c>
      <c r="BA127" s="11">
        <f>IF(AE127=AG127,45,(1/2)*ATAN(AY127)*(180/PI()))</f>
        <v>23.770068261850277</v>
      </c>
      <c r="BB127" s="11">
        <f>IF(AE127=AG127,1,TAN(BA127/(180/PI())))</f>
        <v>0.44042866564345473</v>
      </c>
      <c r="BD127" s="11">
        <f>(1/3)*(AH127*(AG127-AM127)^3+AE127*AM127^3-AD127*(AM127-AH127)^3)</f>
        <v>1.0871881853070176</v>
      </c>
      <c r="BE127" s="11">
        <f>(1/3)*(AH127*(AE127-AT127)^3+AG127*AT127^3-AF127*(AT127-AH127)^3)</f>
        <v>0.39187568530701755</v>
      </c>
      <c r="BF127" s="11">
        <f>BD127*(SIN(AZ127))^2+BE127*(COS(AZ127))^2+AX127*SIN(2*AZ127)</f>
        <v>0.22454176793261282</v>
      </c>
      <c r="BG127" s="11">
        <f>BD127*COS(AZ127)^2+BE127*SIN(AZ127)^2-AX127*SIN(2*AZ127)</f>
        <v>1.2545221026814222</v>
      </c>
      <c r="BH127" s="11"/>
      <c r="BI127" s="8">
        <f>SQRT(BD127/H127)</f>
        <v>0.9568316951742977</v>
      </c>
      <c r="BJ127" s="11">
        <f>SQRT(BE127/H127)</f>
        <v>0.5744567669552221</v>
      </c>
      <c r="BK127" s="11">
        <f>SQRT(BF127/H127)</f>
        <v>0.43484227551473403</v>
      </c>
      <c r="BL127" s="11">
        <f>SQRT(BG127/H127)</f>
        <v>1.0278325084448023</v>
      </c>
      <c r="BM127" s="11"/>
      <c r="BN127" s="8">
        <f>BD127/(AG127-AM127)</f>
        <v>0.5418118169398907</v>
      </c>
      <c r="BO127" s="11">
        <f>BE127/(AE127-AT127)</f>
        <v>0.2601096251819505</v>
      </c>
      <c r="BP127" s="11"/>
      <c r="BQ127" s="8">
        <f>DF127</f>
        <v>0.5860145456461213</v>
      </c>
      <c r="BR127" s="11">
        <f>DG127</f>
        <v>0.8519798227341584</v>
      </c>
      <c r="BS127" s="11">
        <f>DH127</f>
        <v>1.079127708234411</v>
      </c>
      <c r="BT127" s="11">
        <f>LARGE(BQ127:BS127,1)</f>
        <v>1.079127708234411</v>
      </c>
      <c r="BU127" s="11">
        <f>BF127/BT127</f>
        <v>0.20807710358951997</v>
      </c>
      <c r="BV127" s="11"/>
      <c r="BW127" s="8">
        <f>DI127</f>
        <v>2.035243445206234</v>
      </c>
      <c r="BX127" s="11">
        <f>DJ127</f>
        <v>1.5164021481358703</v>
      </c>
      <c r="BY127" s="11">
        <f>LARGE(BW127:BX127,1)</f>
        <v>2.035243445206234</v>
      </c>
      <c r="BZ127" s="11">
        <f>BG127/BY127</f>
        <v>0.6163990384719307</v>
      </c>
      <c r="CA127" s="11"/>
      <c r="CC127" s="11"/>
      <c r="CD127" s="11">
        <f>AZ127</f>
        <v>0.41486595459309294</v>
      </c>
      <c r="CE127" s="11">
        <f>CD127*(180/PI())</f>
        <v>23.770068261850277</v>
      </c>
      <c r="CF127" s="11">
        <f>(PI()/2)-CD127</f>
        <v>1.1559303722018037</v>
      </c>
      <c r="CG127" s="11">
        <f>CF127*(180/PI())</f>
        <v>66.22993173814973</v>
      </c>
      <c r="CH127" s="2" t="s">
        <v>13</v>
      </c>
      <c r="CI127" s="11">
        <f>CD127-(CK127+CN127)</f>
        <v>0.1207215830025824</v>
      </c>
      <c r="CJ127" s="11">
        <f>CI127*(180/PI())</f>
        <v>6.916837202186228</v>
      </c>
      <c r="CK127" s="11">
        <f>ACOS((DD127^2+DC127^2-AH127^2)/(2*DD127*DC127))</f>
        <v>0.12039609544888585</v>
      </c>
      <c r="CL127" s="11">
        <f>CK127*(180/PI())</f>
        <v>6.898188139075378</v>
      </c>
      <c r="CM127" s="2" t="s">
        <v>13</v>
      </c>
      <c r="CN127" s="11">
        <f>ACOS((AT127^2+DD127^2-(AG127-AM127)^2)/(2*AT127*DD127))-CF127</f>
        <v>0.1737482761416247</v>
      </c>
      <c r="CO127" s="11">
        <f>CN127*(180/PI())</f>
        <v>9.95504292058867</v>
      </c>
      <c r="CP127" s="11">
        <f>ATAN(AT127/AM127)</f>
        <v>0.46099509532780175</v>
      </c>
      <c r="CQ127" s="11">
        <f>CP127*(180/PI())</f>
        <v>26.413073338514096</v>
      </c>
      <c r="CR127" s="11">
        <f>ACOS((DB127^2+DA127^2-AH127^2)/(2*DB127*DA127))</f>
        <v>0.12455331800263858</v>
      </c>
      <c r="CS127" s="11">
        <f>CR127*(180/PI())</f>
        <v>7.136379445902008</v>
      </c>
      <c r="CT127" s="2" t="s">
        <v>13</v>
      </c>
      <c r="CU127" s="11">
        <f>ACOS((DA127^2+AM127^2-(AE127-AT127)^2)/(2*DA127*AM127))-CD127</f>
        <v>0.5729833373114351</v>
      </c>
      <c r="CV127" s="11">
        <f>CU127*(180/PI())</f>
        <v>32.82952695926606</v>
      </c>
      <c r="CW127" s="2" t="s">
        <v>13</v>
      </c>
      <c r="CX127" s="11">
        <f>((PI()/2)-CD127)-(CU127+CR127)</f>
        <v>0.45839371688773</v>
      </c>
      <c r="CY127" s="11">
        <f>CX127*(180/PI())</f>
        <v>26.26402533298166</v>
      </c>
      <c r="DA127" s="11">
        <f>SQRT(AM127^2+(AE127-AT127)^2)</f>
        <v>1.8046233713618403</v>
      </c>
      <c r="DB127" s="11">
        <f>SQRT((AM127-AH127)^2+(AE127-AT127)^2)</f>
        <v>1.6800163648457669</v>
      </c>
      <c r="DC127" s="11">
        <f>SQRT((AG127-AM127)^2+(AT127-AH127)^2)</f>
        <v>2.0212899052056903</v>
      </c>
      <c r="DD127" s="11">
        <f>SQRT((AG127-AM127)^2+AT127^2)</f>
        <v>2.0663551019130804</v>
      </c>
      <c r="DE127" s="11">
        <f>SQRT(AM127^2+AT127^2)</f>
        <v>1.1092113067363178</v>
      </c>
      <c r="DF127" s="11">
        <f>DC127*SIN(CK127+CN127)</f>
        <v>0.5860145456461213</v>
      </c>
      <c r="DG127" s="11">
        <f>DE127*SIN(CP127+CD127)</f>
        <v>0.8519798227341584</v>
      </c>
      <c r="DH127" s="11">
        <f>DB127*SIN(CU127+CR127)</f>
        <v>1.079127708234411</v>
      </c>
      <c r="DI127" s="11">
        <f>DD127*SIN(CF127+CI127+CK127)</f>
        <v>2.035243445206234</v>
      </c>
      <c r="DJ127" s="11">
        <f>DA127*SIN(CR127+CX127+CD127)</f>
        <v>1.5164021481358703</v>
      </c>
      <c r="DK127" s="11"/>
      <c r="DL127" s="11"/>
      <c r="DM127" s="11"/>
      <c r="DN127" s="11"/>
      <c r="DO127" s="11"/>
      <c r="DP127" s="11"/>
      <c r="DQ127" s="11"/>
      <c r="DR127" s="11"/>
    </row>
    <row r="128" spans="1:122" ht="15">
      <c r="A128" s="1">
        <v>128</v>
      </c>
      <c r="B128" s="14" t="s">
        <v>109</v>
      </c>
      <c r="C128" s="15" t="s">
        <v>237</v>
      </c>
      <c r="D128" s="12">
        <v>3</v>
      </c>
      <c r="E128" s="12">
        <v>2</v>
      </c>
      <c r="F128" s="12">
        <v>0.1875</v>
      </c>
      <c r="G128" s="8">
        <f>H128*490/144</f>
        <v>3.0704752604166665</v>
      </c>
      <c r="H128" s="16">
        <f>AH128*(AD128+AG128)</f>
        <v>0.90234375</v>
      </c>
      <c r="I128" s="8">
        <f>BD128</f>
        <v>0.8418135704932276</v>
      </c>
      <c r="J128" s="11">
        <f>BN128</f>
        <v>0.4147627749840657</v>
      </c>
      <c r="K128" s="11">
        <f>BI128</f>
        <v>0.9658772878918015</v>
      </c>
      <c r="L128" s="11">
        <f>AM128</f>
        <v>0.9703733766233766</v>
      </c>
      <c r="M128" s="11">
        <f>AO128</f>
        <v>2.0296266233766236</v>
      </c>
      <c r="N128" s="8">
        <f>BE128</f>
        <v>0.3065352501807275</v>
      </c>
      <c r="O128" s="11">
        <f>BO128</f>
        <v>0.2003987414288439</v>
      </c>
      <c r="P128" s="11">
        <f>BJ128</f>
        <v>0.5828465156508593</v>
      </c>
      <c r="Q128" s="11">
        <f>AT128</f>
        <v>0.47037337662337664</v>
      </c>
      <c r="R128" s="11">
        <f>AV128</f>
        <v>1.5296266233766234</v>
      </c>
      <c r="S128" s="8">
        <f>BF128</f>
        <v>0.1736946321142862</v>
      </c>
      <c r="T128" s="11">
        <f>BU128</f>
        <v>0.16109541025068252</v>
      </c>
      <c r="U128" s="11">
        <f>BK128</f>
        <v>0.4387399599682883</v>
      </c>
      <c r="V128" s="11">
        <f>BT128</f>
        <v>1.0782096885566006</v>
      </c>
      <c r="W128" s="8">
        <f>BG128</f>
        <v>0.9746541885596689</v>
      </c>
      <c r="X128" s="11">
        <f>BZ128</f>
        <v>0.4765448198712393</v>
      </c>
      <c r="Y128" s="11">
        <f>BL128</f>
        <v>1.0392960327060785</v>
      </c>
      <c r="Z128" s="11">
        <f>BY128</f>
        <v>2.045251879609177</v>
      </c>
      <c r="AA128" s="11">
        <f>BA128</f>
        <v>24.03214530133399</v>
      </c>
      <c r="AB128" s="11">
        <f>BB128</f>
        <v>0.44590110912314884</v>
      </c>
      <c r="AD128" s="8">
        <f>AE128-AH128</f>
        <v>1.8125</v>
      </c>
      <c r="AE128" s="11">
        <f>E128</f>
        <v>2</v>
      </c>
      <c r="AF128" s="11">
        <f>AG128-AH128</f>
        <v>2.8125</v>
      </c>
      <c r="AG128" s="11">
        <f>D128</f>
        <v>3</v>
      </c>
      <c r="AH128" s="11">
        <f>F128</f>
        <v>0.1875</v>
      </c>
      <c r="AI128" s="8">
        <f>AG128*AH128</f>
        <v>0.5625</v>
      </c>
      <c r="AJ128" s="11">
        <f>AG128/2</f>
        <v>1.5</v>
      </c>
      <c r="AK128" s="11">
        <f>AD128*AH128</f>
        <v>0.33984375</v>
      </c>
      <c r="AL128" s="11">
        <f>AH128/2</f>
        <v>0.09375</v>
      </c>
      <c r="AM128" s="11">
        <f>(AI128*AJ128+AK128*AL128)/(AI128+AK128)</f>
        <v>0.9703733766233766</v>
      </c>
      <c r="AN128" s="11"/>
      <c r="AO128" s="11">
        <f>AG128-AM128</f>
        <v>2.0296266233766236</v>
      </c>
      <c r="AP128" s="8">
        <f>AE128*AH128</f>
        <v>0.375</v>
      </c>
      <c r="AQ128" s="11">
        <f>AE128/2</f>
        <v>1</v>
      </c>
      <c r="AR128" s="11">
        <f>AF128*AH128</f>
        <v>0.52734375</v>
      </c>
      <c r="AS128" s="11">
        <f>AH128/2</f>
        <v>0.09375</v>
      </c>
      <c r="AT128" s="11">
        <f>(AP128*AQ128+AR128*AS128)/(AP128+AR128)</f>
        <v>0.47037337662337664</v>
      </c>
      <c r="AU128" s="11"/>
      <c r="AV128" s="11">
        <f>AE128-AT128</f>
        <v>1.5296266233766234</v>
      </c>
      <c r="AX128" s="11">
        <f>-(AD128*AE128*AF128*AG128*AH128)/(4*(AE128+AF128))</f>
        <v>-0.29791497564935066</v>
      </c>
      <c r="AY128" s="11">
        <f>IF(AE128=AG128,"N/A",(2*AX128)/(BE128-BD128))</f>
        <v>1.1131217699062625</v>
      </c>
      <c r="AZ128" s="11">
        <f>IF(AE128=AG128,PI()/4,(1/2)*ATAN(AY128))</f>
        <v>0.41944006182596294</v>
      </c>
      <c r="BA128" s="11">
        <f>IF(AE128=AG128,45,(1/2)*ATAN(AY128)*(180/PI()))</f>
        <v>24.03214530133399</v>
      </c>
      <c r="BB128" s="11">
        <f>IF(AE128=AG128,1,TAN(BA128/(180/PI())))</f>
        <v>0.44590110912314884</v>
      </c>
      <c r="BD128" s="11">
        <f>(1/3)*(AH128*(AG128-AM128)^3+AE128*AM128^3-AD128*(AM128-AH128)^3)</f>
        <v>0.8418135704932276</v>
      </c>
      <c r="BE128" s="11">
        <f>(1/3)*(AH128*(AE128-AT128)^3+AG128*AT128^3-AF128*(AT128-AH128)^3)</f>
        <v>0.3065352501807275</v>
      </c>
      <c r="BF128" s="11">
        <f>BD128*(SIN(AZ128))^2+BE128*(COS(AZ128))^2+AX128*SIN(2*AZ128)</f>
        <v>0.1736946321142862</v>
      </c>
      <c r="BG128" s="11">
        <f>BD128*COS(AZ128)^2+BE128*SIN(AZ128)^2-AX128*SIN(2*AZ128)</f>
        <v>0.9746541885596689</v>
      </c>
      <c r="BH128" s="11"/>
      <c r="BI128" s="8">
        <f>SQRT(BD128/H128)</f>
        <v>0.9658772878918015</v>
      </c>
      <c r="BJ128" s="11">
        <f>SQRT(BE128/H128)</f>
        <v>0.5828465156508593</v>
      </c>
      <c r="BK128" s="11">
        <f>SQRT(BF128/H128)</f>
        <v>0.4387399599682883</v>
      </c>
      <c r="BL128" s="11">
        <f>SQRT(BG128/H128)</f>
        <v>1.0392960327060785</v>
      </c>
      <c r="BM128" s="11"/>
      <c r="BN128" s="8">
        <f>BD128/(AG128-AM128)</f>
        <v>0.4147627749840657</v>
      </c>
      <c r="BO128" s="11">
        <f>BE128/(AE128-AT128)</f>
        <v>0.2003987414288439</v>
      </c>
      <c r="BP128" s="11"/>
      <c r="BQ128" s="8">
        <f>DF128</f>
        <v>0.5682105507528322</v>
      </c>
      <c r="BR128" s="11">
        <f>DG128</f>
        <v>0.8247837562640516</v>
      </c>
      <c r="BS128" s="11">
        <f>DH128</f>
        <v>1.0782096885566006</v>
      </c>
      <c r="BT128" s="11">
        <f>LARGE(BQ128:BS128,1)</f>
        <v>1.0782096885566006</v>
      </c>
      <c r="BU128" s="11">
        <f>BF128/BT128</f>
        <v>0.16109541025068252</v>
      </c>
      <c r="BV128" s="11"/>
      <c r="BW128" s="8">
        <f>DI128</f>
        <v>2.045251879609177</v>
      </c>
      <c r="BX128" s="11">
        <f>DJ128</f>
        <v>1.5091977054195458</v>
      </c>
      <c r="BY128" s="11">
        <f>LARGE(BW128:BX128,1)</f>
        <v>2.045251879609177</v>
      </c>
      <c r="BZ128" s="11">
        <f>BG128/BY128</f>
        <v>0.4765448198712393</v>
      </c>
      <c r="CA128" s="11"/>
      <c r="CC128" s="11"/>
      <c r="CD128" s="11">
        <f>AZ128</f>
        <v>0.41944006182596294</v>
      </c>
      <c r="CE128" s="11">
        <f>CD128*(180/PI())</f>
        <v>24.03214530133399</v>
      </c>
      <c r="CF128" s="11">
        <f>(PI()/2)-CD128</f>
        <v>1.1513562649689337</v>
      </c>
      <c r="CG128" s="11">
        <f>CF128*(180/PI())</f>
        <v>65.96785469866602</v>
      </c>
      <c r="CH128" s="2" t="s">
        <v>13</v>
      </c>
      <c r="CI128" s="11">
        <f>CD128-(CK128+CN128)</f>
        <v>0.13848008381130195</v>
      </c>
      <c r="CJ128" s="11">
        <f>CI128*(180/PI())</f>
        <v>7.934324349005517</v>
      </c>
      <c r="CK128" s="11">
        <f>ACOS((DD128^2+DC128^2-AH128^2)/(2*DD128*DC128))</f>
        <v>0.0892532069549814</v>
      </c>
      <c r="CL128" s="11">
        <f>CK128*(180/PI())</f>
        <v>5.11383206652812</v>
      </c>
      <c r="CM128" s="2" t="s">
        <v>13</v>
      </c>
      <c r="CN128" s="11">
        <f>ACOS((AT128^2+DD128^2-(AG128-AM128)^2)/(2*AT128*DD128))-CF128</f>
        <v>0.1917067710596796</v>
      </c>
      <c r="CO128" s="11">
        <f>CN128*(180/PI())</f>
        <v>10.983988885800354</v>
      </c>
      <c r="CP128" s="11">
        <f>ATAN(AT128/AM128)</f>
        <v>0.4513607336557036</v>
      </c>
      <c r="CQ128" s="11">
        <f>CP128*(180/PI())</f>
        <v>25.86106507640027</v>
      </c>
      <c r="CR128" s="11">
        <f>ACOS((DB128^2+DA128^2-AH128^2)/(2*DB128*DA128))</f>
        <v>0.09227177742162973</v>
      </c>
      <c r="CS128" s="11">
        <f>CR128*(180/PI())</f>
        <v>5.286783414429904</v>
      </c>
      <c r="CT128" s="2" t="s">
        <v>13</v>
      </c>
      <c r="CU128" s="11">
        <f>ACOS((DA128^2+AM128^2-(AE128-AT128)^2)/(2*DA128*AM128))-CD128</f>
        <v>0.5860360780615052</v>
      </c>
      <c r="CV128" s="11">
        <f>CU128*(180/PI())</f>
        <v>33.5773939153235</v>
      </c>
      <c r="CW128" s="2" t="s">
        <v>13</v>
      </c>
      <c r="CX128" s="11">
        <f>((PI()/2)-CD128)-(CU128+CR128)</f>
        <v>0.47304840948579885</v>
      </c>
      <c r="CY128" s="11">
        <f>CX128*(180/PI())</f>
        <v>27.10367736891261</v>
      </c>
      <c r="DA128" s="11">
        <f>SQRT(AM128^2+(AE128-AT128)^2)</f>
        <v>1.8114585551433475</v>
      </c>
      <c r="DB128" s="11">
        <f>SQRT((AM128-AH128)^2+(AE128-AT128)^2)</f>
        <v>1.7183271896726358</v>
      </c>
      <c r="DC128" s="11">
        <f>SQRT((AG128-AM128)^2+(AT128-AH128)^2)</f>
        <v>2.049244147855864</v>
      </c>
      <c r="DD128" s="11">
        <f>SQRT((AG128-AM128)^2+AT128^2)</f>
        <v>2.083419147400559</v>
      </c>
      <c r="DE128" s="11">
        <f>SQRT(AM128^2+AT128^2)</f>
        <v>1.0783671005253872</v>
      </c>
      <c r="DF128" s="11">
        <f>DC128*SIN(CK128+CN128)</f>
        <v>0.5682105507528322</v>
      </c>
      <c r="DG128" s="11">
        <f>DE128*SIN(CP128+CD128)</f>
        <v>0.8247837562640516</v>
      </c>
      <c r="DH128" s="11">
        <f>DB128*SIN(CU128+CR128)</f>
        <v>1.0782096885566006</v>
      </c>
      <c r="DI128" s="11">
        <f>DD128*SIN(CF128+CI128+CK128)</f>
        <v>2.045251879609177</v>
      </c>
      <c r="DJ128" s="11">
        <f>DA128*SIN(CR128+CX128+CD128)</f>
        <v>1.5091977054195458</v>
      </c>
      <c r="DK128" s="11"/>
      <c r="DL128" s="11"/>
      <c r="DM128" s="11"/>
      <c r="DN128" s="11"/>
      <c r="DO128" s="11"/>
      <c r="DP128" s="11"/>
      <c r="DQ128" s="11"/>
      <c r="DR128" s="11"/>
    </row>
    <row r="129" spans="1:122" ht="15">
      <c r="A129" s="5">
        <v>129</v>
      </c>
      <c r="B129" s="14" t="s">
        <v>116</v>
      </c>
      <c r="C129" s="15" t="s">
        <v>238</v>
      </c>
      <c r="D129" s="13">
        <v>2.5</v>
      </c>
      <c r="E129" s="13">
        <v>2.5</v>
      </c>
      <c r="F129" s="12">
        <v>0.5</v>
      </c>
      <c r="G129" s="8">
        <f>H129*490/144</f>
        <v>7.65625</v>
      </c>
      <c r="H129" s="16">
        <f>AH129*(AD129+AG129)</f>
        <v>2.25</v>
      </c>
      <c r="I129" s="8">
        <f>BD129</f>
        <v>1.2274305555555554</v>
      </c>
      <c r="J129" s="11">
        <f>BN129</f>
        <v>0.7243852459016392</v>
      </c>
      <c r="K129" s="11">
        <f>BI129</f>
        <v>0.7385964333504628</v>
      </c>
      <c r="L129" s="11">
        <f>AM129</f>
        <v>0.8055555555555556</v>
      </c>
      <c r="M129" s="11">
        <f>AO129</f>
        <v>1.6944444444444444</v>
      </c>
      <c r="N129" s="8">
        <f>BE129</f>
        <v>1.2274305555555554</v>
      </c>
      <c r="O129" s="11">
        <f>BO129</f>
        <v>0.7243852459016392</v>
      </c>
      <c r="P129" s="11">
        <f>BJ129</f>
        <v>0.7385964333504628</v>
      </c>
      <c r="Q129" s="11">
        <f>AT129</f>
        <v>0.8055555555555556</v>
      </c>
      <c r="R129" s="11">
        <f>AV129</f>
        <v>1.6944444444444444</v>
      </c>
      <c r="S129" s="8">
        <f>BF129</f>
        <v>0.5329861111111109</v>
      </c>
      <c r="T129" s="11">
        <f>BU129</f>
        <v>0.4678486677247199</v>
      </c>
      <c r="U129" s="11">
        <f>BK129</f>
        <v>0.486705985220423</v>
      </c>
      <c r="V129" s="11">
        <f>BT129</f>
        <v>1.13922759191166</v>
      </c>
      <c r="W129" s="8">
        <f>BG129</f>
        <v>1.9218749999999998</v>
      </c>
      <c r="X129" s="11">
        <f>BZ129</f>
        <v>1.0871766760743167</v>
      </c>
      <c r="Y129" s="11">
        <f>BL129</f>
        <v>0.924211375534118</v>
      </c>
      <c r="Z129" s="11">
        <f>BY129</f>
        <v>1.7677669529663689</v>
      </c>
      <c r="AA129" s="11">
        <f>BA129</f>
        <v>45</v>
      </c>
      <c r="AB129" s="11">
        <f>BB129</f>
        <v>1</v>
      </c>
      <c r="AD129" s="8">
        <f>AE129-AH129</f>
        <v>2</v>
      </c>
      <c r="AE129" s="11">
        <f>E129</f>
        <v>2.5</v>
      </c>
      <c r="AF129" s="11">
        <f>AG129-AH129</f>
        <v>2</v>
      </c>
      <c r="AG129" s="11">
        <f>D129</f>
        <v>2.5</v>
      </c>
      <c r="AH129" s="11">
        <f>F129</f>
        <v>0.5</v>
      </c>
      <c r="AI129" s="8">
        <f>AG129*AH129</f>
        <v>1.25</v>
      </c>
      <c r="AJ129" s="11">
        <f>AG129/2</f>
        <v>1.25</v>
      </c>
      <c r="AK129" s="11">
        <f>AD129*AH129</f>
        <v>1</v>
      </c>
      <c r="AL129" s="11">
        <f>AH129/2</f>
        <v>0.25</v>
      </c>
      <c r="AM129" s="11">
        <f>(AI129*AJ129+AK129*AL129)/(AI129+AK129)</f>
        <v>0.8055555555555556</v>
      </c>
      <c r="AN129" s="11"/>
      <c r="AO129" s="11">
        <f>AG129-AM129</f>
        <v>1.6944444444444444</v>
      </c>
      <c r="AP129" s="8">
        <f>AE129*AH129</f>
        <v>1.25</v>
      </c>
      <c r="AQ129" s="11">
        <f>AE129/2</f>
        <v>1.25</v>
      </c>
      <c r="AR129" s="11">
        <f>AF129*AH129</f>
        <v>1</v>
      </c>
      <c r="AS129" s="11">
        <f>AH129/2</f>
        <v>0.25</v>
      </c>
      <c r="AT129" s="11">
        <f>(AP129*AQ129+AR129*AS129)/(AP129+AR129)</f>
        <v>0.8055555555555556</v>
      </c>
      <c r="AU129" s="11"/>
      <c r="AV129" s="11">
        <f>AE129-AT129</f>
        <v>1.6944444444444444</v>
      </c>
      <c r="AX129" s="11">
        <f>-(AD129*AE129*AF129*AG129*AH129)/(4*(AE129+AF129))</f>
        <v>-0.6944444444444444</v>
      </c>
      <c r="AY129" s="11" t="str">
        <f>IF(AE129=AG129,"N/A",(2*AX129)/(BE129-BD129))</f>
        <v>N/A</v>
      </c>
      <c r="AZ129" s="11">
        <f>IF(AE129=AG129,PI()/4,(1/2)*ATAN(AY129))</f>
        <v>0.7853981633974483</v>
      </c>
      <c r="BA129" s="11">
        <f>IF(AE129=AG129,45,(1/2)*ATAN(AY129)*(180/PI()))</f>
        <v>45</v>
      </c>
      <c r="BB129" s="11">
        <f>IF(AE129=AG129,1,TAN(BA129/(180/PI())))</f>
        <v>1</v>
      </c>
      <c r="BD129" s="11">
        <f>(1/3)*(AH129*(AG129-AM129)^3+AE129*AM129^3-AD129*(AM129-AH129)^3)</f>
        <v>1.2274305555555554</v>
      </c>
      <c r="BE129" s="11">
        <f>(1/3)*(AH129*(AE129-AT129)^3+AG129*AT129^3-AF129*(AT129-AH129)^3)</f>
        <v>1.2274305555555554</v>
      </c>
      <c r="BF129" s="11">
        <f>BD129*(SIN(AZ129))^2+BE129*(COS(AZ129))^2+AX129*SIN(2*AZ129)</f>
        <v>0.5329861111111109</v>
      </c>
      <c r="BG129" s="11">
        <f>BD129*COS(AZ129)^2+BE129*SIN(AZ129)^2-AX129*SIN(2*AZ129)</f>
        <v>1.9218749999999998</v>
      </c>
      <c r="BH129" s="11"/>
      <c r="BI129" s="8">
        <f>SQRT(BD129/H129)</f>
        <v>0.7385964333504628</v>
      </c>
      <c r="BJ129" s="11">
        <f>SQRT(BE129/H129)</f>
        <v>0.7385964333504628</v>
      </c>
      <c r="BK129" s="11">
        <f>SQRT(BF129/H129)</f>
        <v>0.486705985220423</v>
      </c>
      <c r="BL129" s="11">
        <f>SQRT(BG129/H129)</f>
        <v>0.924211375534118</v>
      </c>
      <c r="BM129" s="11"/>
      <c r="BN129" s="8">
        <f>BD129/(AG129-AM129)</f>
        <v>0.7243852459016392</v>
      </c>
      <c r="BO129" s="11">
        <f>BE129/(AE129-AT129)</f>
        <v>0.7243852459016392</v>
      </c>
      <c r="BP129" s="11"/>
      <c r="BQ129" s="8">
        <f>DF129</f>
        <v>0.9820927516479824</v>
      </c>
      <c r="BR129" s="11">
        <f>DG129</f>
        <v>1.13922759191166</v>
      </c>
      <c r="BS129" s="11">
        <f>DH129</f>
        <v>0.9820927516479824</v>
      </c>
      <c r="BT129" s="11">
        <f>LARGE(BQ129:BS129,1)</f>
        <v>1.13922759191166</v>
      </c>
      <c r="BU129" s="11">
        <f>BF129/BT129</f>
        <v>0.4678486677247199</v>
      </c>
      <c r="BV129" s="11"/>
      <c r="BW129" s="8">
        <f>DI129</f>
        <v>1.7677669529663689</v>
      </c>
      <c r="BX129" s="11">
        <f>DJ129</f>
        <v>1.7677669529663689</v>
      </c>
      <c r="BY129" s="11">
        <f>LARGE(BW129:BX129,1)</f>
        <v>1.7677669529663689</v>
      </c>
      <c r="BZ129" s="11">
        <f>BG129/BY129</f>
        <v>1.0871766760743167</v>
      </c>
      <c r="CA129" s="11"/>
      <c r="CC129" s="11"/>
      <c r="CD129" s="11">
        <f>AZ129</f>
        <v>0.7853981633974483</v>
      </c>
      <c r="CE129" s="11">
        <f>CD129*(180/PI())</f>
        <v>45</v>
      </c>
      <c r="CF129" s="11">
        <f>(PI()/2)-CD129</f>
        <v>0.7853981633974483</v>
      </c>
      <c r="CG129" s="11">
        <f>CF129*(180/PI())</f>
        <v>45</v>
      </c>
      <c r="CH129" s="2" t="s">
        <v>13</v>
      </c>
      <c r="CI129" s="11">
        <f>CD129-(CK129+CN129)</f>
        <v>0.17841049935104047</v>
      </c>
      <c r="CJ129" s="11">
        <f>CI129*(180/PI())</f>
        <v>10.222168633636132</v>
      </c>
      <c r="CK129" s="11">
        <f>ACOS((DD129^2+DC129^2-AH129^2)/(2*DD129*DC129))</f>
        <v>0.26537217339860075</v>
      </c>
      <c r="CL129" s="11">
        <f>CK129*(180/PI())</f>
        <v>15.204705535953678</v>
      </c>
      <c r="CM129" s="2" t="s">
        <v>13</v>
      </c>
      <c r="CN129" s="11">
        <f>ACOS((AT129^2+DD129^2-(AG129-AM129)^2)/(2*AT129*DD129))-CF129</f>
        <v>0.34161549064780705</v>
      </c>
      <c r="CO129" s="11">
        <f>CN129*(180/PI())</f>
        <v>19.573125830410188</v>
      </c>
      <c r="CP129" s="11">
        <f>ATAN(AT129/AM129)</f>
        <v>0.7853981633974483</v>
      </c>
      <c r="CQ129" s="11">
        <f>CP129*(180/PI())</f>
        <v>45</v>
      </c>
      <c r="CR129" s="11">
        <f>ACOS((DB129^2+DA129^2-AH129^2)/(2*DB129*DA129))</f>
        <v>0.26537217339860075</v>
      </c>
      <c r="CS129" s="11">
        <f>CR129*(180/PI())</f>
        <v>15.204705535953678</v>
      </c>
      <c r="CT129" s="2" t="s">
        <v>13</v>
      </c>
      <c r="CU129" s="11">
        <f>ACOS((DA129^2+AM129^2-(AE129-AT129)^2)/(2*DA129*AM129))-CD129</f>
        <v>0.34161549064780705</v>
      </c>
      <c r="CV129" s="11">
        <f>CU129*(180/PI())</f>
        <v>19.573125830410188</v>
      </c>
      <c r="CW129" s="2" t="s">
        <v>13</v>
      </c>
      <c r="CX129" s="11">
        <f>((PI()/2)-CD129)-(CU129+CR129)</f>
        <v>0.17841049935104047</v>
      </c>
      <c r="CY129" s="11">
        <f>CX129*(180/PI())</f>
        <v>10.222168633636132</v>
      </c>
      <c r="DA129" s="11">
        <f>SQRT(AM129^2+(AE129-AT129)^2)</f>
        <v>1.876182754529809</v>
      </c>
      <c r="DB129" s="11">
        <f>SQRT((AM129-AH129)^2+(AE129-AT129)^2)</f>
        <v>1.7217741352568594</v>
      </c>
      <c r="DC129" s="11">
        <f>SQRT((AG129-AM129)^2+(AT129-AH129)^2)</f>
        <v>1.7217741352568594</v>
      </c>
      <c r="DD129" s="11">
        <f>SQRT((AG129-AM129)^2+AT129^2)</f>
        <v>1.876182754529809</v>
      </c>
      <c r="DE129" s="11">
        <f>SQRT(AM129^2+AT129^2)</f>
        <v>1.13922759191166</v>
      </c>
      <c r="DF129" s="11">
        <f>DC129*SIN(CK129+CN129)</f>
        <v>0.9820927516479824</v>
      </c>
      <c r="DG129" s="11">
        <f>DE129*SIN(CP129+CD129)</f>
        <v>1.13922759191166</v>
      </c>
      <c r="DH129" s="11">
        <f>DB129*SIN(CU129+CR129)</f>
        <v>0.9820927516479824</v>
      </c>
      <c r="DI129" s="11">
        <f>DD129*SIN(CF129+CI129+CK129)</f>
        <v>1.7677669529663689</v>
      </c>
      <c r="DJ129" s="11">
        <f>DA129*SIN(CR129+CX129+CD129)</f>
        <v>1.7677669529663689</v>
      </c>
      <c r="DK129" s="11"/>
      <c r="DL129" s="11"/>
      <c r="DM129" s="11"/>
      <c r="DN129" s="11"/>
      <c r="DO129" s="11"/>
      <c r="DP129" s="11"/>
      <c r="DQ129" s="11"/>
      <c r="DR129" s="11"/>
    </row>
    <row r="130" spans="1:122" ht="15">
      <c r="A130" s="1">
        <v>130</v>
      </c>
      <c r="B130" s="14" t="s">
        <v>116</v>
      </c>
      <c r="C130" s="15" t="s">
        <v>239</v>
      </c>
      <c r="D130" s="13">
        <v>2.5</v>
      </c>
      <c r="E130" s="13">
        <v>2.5</v>
      </c>
      <c r="F130" s="12">
        <v>0.375</v>
      </c>
      <c r="G130" s="8">
        <f>H130*490/144</f>
        <v>5.901692708333333</v>
      </c>
      <c r="H130" s="16">
        <f>AH130*(AD130+AG130)</f>
        <v>1.734375</v>
      </c>
      <c r="I130" s="8">
        <f>BD130</f>
        <v>0.9838883683488175</v>
      </c>
      <c r="J130" s="11">
        <f>BN130</f>
        <v>0.5660465637147716</v>
      </c>
      <c r="K130" s="11">
        <f>BI130</f>
        <v>0.7531845638062924</v>
      </c>
      <c r="L130" s="11">
        <f>AM130</f>
        <v>0.7618243243243243</v>
      </c>
      <c r="M130" s="11">
        <f>AO130</f>
        <v>1.7381756756756757</v>
      </c>
      <c r="N130" s="8">
        <f>BE130</f>
        <v>0.9838883683488175</v>
      </c>
      <c r="O130" s="11">
        <f>BO130</f>
        <v>0.5660465637147716</v>
      </c>
      <c r="P130" s="11">
        <f>BJ130</f>
        <v>0.7531845638062924</v>
      </c>
      <c r="Q130" s="11">
        <f>AT130</f>
        <v>0.7618243243243243</v>
      </c>
      <c r="R130" s="11">
        <f>AV130</f>
        <v>1.7381756756756757</v>
      </c>
      <c r="S130" s="8">
        <f>BF130</f>
        <v>0.4118074984163851</v>
      </c>
      <c r="T130" s="11">
        <f>BU130</f>
        <v>0.38222968915039257</v>
      </c>
      <c r="U130" s="11">
        <f>BK130</f>
        <v>0.48727667463719554</v>
      </c>
      <c r="V130" s="11">
        <f>BT130</f>
        <v>1.0773822916051787</v>
      </c>
      <c r="W130" s="8">
        <f>BG130</f>
        <v>1.55596923828125</v>
      </c>
      <c r="X130" s="11">
        <f>BZ130</f>
        <v>0.8801891197650712</v>
      </c>
      <c r="Y130" s="11">
        <f>BL130</f>
        <v>0.9471723268057755</v>
      </c>
      <c r="Z130" s="11">
        <f>BY130</f>
        <v>1.7677669529663687</v>
      </c>
      <c r="AA130" s="11">
        <f>BA130</f>
        <v>45</v>
      </c>
      <c r="AB130" s="11">
        <f>BB130</f>
        <v>1</v>
      </c>
      <c r="AD130" s="8">
        <f>AE130-AH130</f>
        <v>2.125</v>
      </c>
      <c r="AE130" s="11">
        <f>E130</f>
        <v>2.5</v>
      </c>
      <c r="AF130" s="11">
        <f>AG130-AH130</f>
        <v>2.125</v>
      </c>
      <c r="AG130" s="11">
        <f>D130</f>
        <v>2.5</v>
      </c>
      <c r="AH130" s="11">
        <f>F130</f>
        <v>0.375</v>
      </c>
      <c r="AI130" s="8">
        <f>AG130*AH130</f>
        <v>0.9375</v>
      </c>
      <c r="AJ130" s="11">
        <f>AG130/2</f>
        <v>1.25</v>
      </c>
      <c r="AK130" s="11">
        <f>AD130*AH130</f>
        <v>0.796875</v>
      </c>
      <c r="AL130" s="11">
        <f>AH130/2</f>
        <v>0.1875</v>
      </c>
      <c r="AM130" s="11">
        <f>(AI130*AJ130+AK130*AL130)/(AI130+AK130)</f>
        <v>0.7618243243243243</v>
      </c>
      <c r="AN130" s="11"/>
      <c r="AO130" s="11">
        <f>AG130-AM130</f>
        <v>1.7381756756756757</v>
      </c>
      <c r="AP130" s="8">
        <f>AE130*AH130</f>
        <v>0.9375</v>
      </c>
      <c r="AQ130" s="11">
        <f>AE130/2</f>
        <v>1.25</v>
      </c>
      <c r="AR130" s="11">
        <f>AF130*AH130</f>
        <v>0.796875</v>
      </c>
      <c r="AS130" s="11">
        <f>AH130/2</f>
        <v>0.1875</v>
      </c>
      <c r="AT130" s="11">
        <f>(AP130*AQ130+AR130*AS130)/(AP130+AR130)</f>
        <v>0.7618243243243243</v>
      </c>
      <c r="AU130" s="11"/>
      <c r="AV130" s="11">
        <f>AE130-AT130</f>
        <v>1.7381756756756757</v>
      </c>
      <c r="AX130" s="11">
        <f>-(AD130*AE130*AF130*AG130*AH130)/(4*(AE130+AF130))</f>
        <v>-0.5720808699324325</v>
      </c>
      <c r="AY130" s="11" t="str">
        <f>IF(AE130=AG130,"N/A",(2*AX130)/(BE130-BD130))</f>
        <v>N/A</v>
      </c>
      <c r="AZ130" s="11">
        <f>IF(AE130=AG130,PI()/4,(1/2)*ATAN(AY130))</f>
        <v>0.7853981633974483</v>
      </c>
      <c r="BA130" s="11">
        <f>IF(AE130=AG130,45,(1/2)*ATAN(AY130)*(180/PI()))</f>
        <v>45</v>
      </c>
      <c r="BB130" s="11">
        <f>IF(AE130=AG130,1,TAN(BA130/(180/PI())))</f>
        <v>1</v>
      </c>
      <c r="BD130" s="11">
        <f>(1/3)*(AH130*(AG130-AM130)^3+AE130*AM130^3-AD130*(AM130-AH130)^3)</f>
        <v>0.9838883683488175</v>
      </c>
      <c r="BE130" s="11">
        <f>(1/3)*(AH130*(AE130-AT130)^3+AG130*AT130^3-AF130*(AT130-AH130)^3)</f>
        <v>0.9838883683488175</v>
      </c>
      <c r="BF130" s="11">
        <f>BD130*(SIN(AZ130))^2+BE130*(COS(AZ130))^2+AX130*SIN(2*AZ130)</f>
        <v>0.4118074984163851</v>
      </c>
      <c r="BG130" s="11">
        <f>BD130*COS(AZ130)^2+BE130*SIN(AZ130)^2-AX130*SIN(2*AZ130)</f>
        <v>1.55596923828125</v>
      </c>
      <c r="BH130" s="11"/>
      <c r="BI130" s="8">
        <f>SQRT(BD130/H130)</f>
        <v>0.7531845638062924</v>
      </c>
      <c r="BJ130" s="11">
        <f>SQRT(BE130/H130)</f>
        <v>0.7531845638062924</v>
      </c>
      <c r="BK130" s="11">
        <f>SQRT(BF130/H130)</f>
        <v>0.48727667463719554</v>
      </c>
      <c r="BL130" s="11">
        <f>SQRT(BG130/H130)</f>
        <v>0.9471723268057755</v>
      </c>
      <c r="BM130" s="11"/>
      <c r="BN130" s="8">
        <f>BD130/(AG130-AM130)</f>
        <v>0.5660465637147716</v>
      </c>
      <c r="BO130" s="11">
        <f>BE130/(AE130-AT130)</f>
        <v>0.5660465637147716</v>
      </c>
      <c r="BP130" s="11"/>
      <c r="BQ130" s="8">
        <f>DF130</f>
        <v>0.955549704306145</v>
      </c>
      <c r="BR130" s="11">
        <f>DG130</f>
        <v>1.0773822916051787</v>
      </c>
      <c r="BS130" s="11">
        <f>DH130</f>
        <v>0.955549704306145</v>
      </c>
      <c r="BT130" s="11">
        <f>LARGE(BQ130:BS130,1)</f>
        <v>1.0773822916051787</v>
      </c>
      <c r="BU130" s="11">
        <f>BF130/BT130</f>
        <v>0.38222968915039257</v>
      </c>
      <c r="BV130" s="11"/>
      <c r="BW130" s="8">
        <f>DI130</f>
        <v>1.7677669529663687</v>
      </c>
      <c r="BX130" s="11">
        <f>DJ130</f>
        <v>1.7677669529663687</v>
      </c>
      <c r="BY130" s="11">
        <f>LARGE(BW130:BX130,1)</f>
        <v>1.7677669529663687</v>
      </c>
      <c r="BZ130" s="11">
        <f>BG130/BY130</f>
        <v>0.8801891197650712</v>
      </c>
      <c r="CA130" s="11"/>
      <c r="CC130" s="11"/>
      <c r="CD130" s="11">
        <f>AZ130</f>
        <v>0.7853981633974483</v>
      </c>
      <c r="CE130" s="11">
        <f>CD130*(180/PI())</f>
        <v>45</v>
      </c>
      <c r="CF130" s="11">
        <f>(PI()/2)-CD130</f>
        <v>0.7853981633974483</v>
      </c>
      <c r="CG130" s="11">
        <f>CF130*(180/PI())</f>
        <v>45</v>
      </c>
      <c r="CH130" s="2" t="s">
        <v>13</v>
      </c>
      <c r="CI130" s="11">
        <f>CD130-(CK130+CN130)</f>
        <v>0.21897761959600404</v>
      </c>
      <c r="CJ130" s="11">
        <f>CI130*(180/PI())</f>
        <v>12.546493410672262</v>
      </c>
      <c r="CK130" s="11">
        <f>ACOS((DD130^2+DC130^2-AH130^2)/(2*DD130*DC130))</f>
        <v>0.19409537732974336</v>
      </c>
      <c r="CL130" s="11">
        <f>CK130*(180/PI())</f>
        <v>11.120845943993492</v>
      </c>
      <c r="CM130" s="2" t="s">
        <v>13</v>
      </c>
      <c r="CN130" s="11">
        <f>ACOS((AT130^2+DD130^2-(AG130-AM130)^2)/(2*AT130*DD130))-CF130</f>
        <v>0.3723251664717009</v>
      </c>
      <c r="CO130" s="11">
        <f>CN130*(180/PI())</f>
        <v>21.332660645334244</v>
      </c>
      <c r="CP130" s="11">
        <f>ATAN(AT130/AM130)</f>
        <v>0.7853981633974483</v>
      </c>
      <c r="CQ130" s="11">
        <f>CP130*(180/PI())</f>
        <v>45</v>
      </c>
      <c r="CR130" s="11">
        <f>ACOS((DB130^2+DA130^2-AH130^2)/(2*DB130*DA130))</f>
        <v>0.19409537732974336</v>
      </c>
      <c r="CS130" s="11">
        <f>CR130*(180/PI())</f>
        <v>11.120845943993492</v>
      </c>
      <c r="CT130" s="2" t="s">
        <v>13</v>
      </c>
      <c r="CU130" s="11">
        <f>ACOS((DA130^2+AM130^2-(AE130-AT130)^2)/(2*DA130*AM130))-CD130</f>
        <v>0.3723251664717009</v>
      </c>
      <c r="CV130" s="11">
        <f>CU130*(180/PI())</f>
        <v>21.332660645334244</v>
      </c>
      <c r="CW130" s="2" t="s">
        <v>13</v>
      </c>
      <c r="CX130" s="11">
        <f>((PI()/2)-CD130)-(CU130+CR130)</f>
        <v>0.21897761959600404</v>
      </c>
      <c r="CY130" s="11">
        <f>CX130*(180/PI())</f>
        <v>12.546493410672262</v>
      </c>
      <c r="DA130" s="11">
        <f>SQRT(AM130^2+(AE130-AT130)^2)</f>
        <v>1.897796348569257</v>
      </c>
      <c r="DB130" s="11">
        <f>SQRT((AM130-AH130)^2+(AE130-AT130)^2)</f>
        <v>1.7806986655241706</v>
      </c>
      <c r="DC130" s="11">
        <f>SQRT((AG130-AM130)^2+(AT130-AH130)^2)</f>
        <v>1.7806986655241706</v>
      </c>
      <c r="DD130" s="11">
        <f>SQRT((AG130-AM130)^2+AT130^2)</f>
        <v>1.897796348569257</v>
      </c>
      <c r="DE130" s="11">
        <f>SQRT(AM130^2+AT130^2)</f>
        <v>1.0773822916051787</v>
      </c>
      <c r="DF130" s="11">
        <f>DC130*SIN(CK130+CN130)</f>
        <v>0.955549704306145</v>
      </c>
      <c r="DG130" s="11">
        <f>DE130*SIN(CP130+CD130)</f>
        <v>1.0773822916051787</v>
      </c>
      <c r="DH130" s="11">
        <f>DB130*SIN(CU130+CR130)</f>
        <v>0.955549704306145</v>
      </c>
      <c r="DI130" s="11">
        <f>DD130*SIN(CF130+CI130+CK130)</f>
        <v>1.7677669529663687</v>
      </c>
      <c r="DJ130" s="11">
        <f>DA130*SIN(CR130+CX130+CD130)</f>
        <v>1.7677669529663687</v>
      </c>
      <c r="DK130" s="11"/>
      <c r="DL130" s="11"/>
      <c r="DM130" s="11"/>
      <c r="DN130" s="11"/>
      <c r="DO130" s="11"/>
      <c r="DP130" s="11"/>
      <c r="DQ130" s="11"/>
      <c r="DR130" s="11"/>
    </row>
    <row r="131" spans="1:122" ht="15">
      <c r="A131" s="5">
        <v>131</v>
      </c>
      <c r="B131" s="14" t="s">
        <v>116</v>
      </c>
      <c r="C131" s="15" t="s">
        <v>240</v>
      </c>
      <c r="D131" s="13">
        <v>2.5</v>
      </c>
      <c r="E131" s="13">
        <v>2.5</v>
      </c>
      <c r="F131" s="12">
        <v>0.3125</v>
      </c>
      <c r="G131" s="8">
        <f>H131*490/144</f>
        <v>4.984537760416667</v>
      </c>
      <c r="H131" s="16">
        <f>AH131*(AD131+AG131)</f>
        <v>1.46484375</v>
      </c>
      <c r="I131" s="8">
        <f>BD131</f>
        <v>0.8486111958821613</v>
      </c>
      <c r="J131" s="11">
        <f>BN131</f>
        <v>0.4820513302052514</v>
      </c>
      <c r="K131" s="11">
        <f>BI131</f>
        <v>0.7611298025888151</v>
      </c>
      <c r="L131" s="11">
        <f>AM131</f>
        <v>0.7395833333333334</v>
      </c>
      <c r="M131" s="11">
        <f>AO131</f>
        <v>1.7604166666666665</v>
      </c>
      <c r="N131" s="8">
        <f>BE131</f>
        <v>0.8486111958821613</v>
      </c>
      <c r="O131" s="11">
        <f>BO131</f>
        <v>0.4820513302052514</v>
      </c>
      <c r="P131" s="11">
        <f>BJ131</f>
        <v>0.7611298025888151</v>
      </c>
      <c r="Q131" s="11">
        <f>AT131</f>
        <v>0.7395833333333334</v>
      </c>
      <c r="R131" s="11">
        <f>AV131</f>
        <v>1.7604166666666665</v>
      </c>
      <c r="S131" s="8">
        <f>BF131</f>
        <v>0.3501574198404946</v>
      </c>
      <c r="T131" s="11">
        <f>BU131</f>
        <v>0.33478132198580096</v>
      </c>
      <c r="U131" s="11">
        <f>BK131</f>
        <v>0.4889179876125555</v>
      </c>
      <c r="V131" s="11">
        <f>BT131</f>
        <v>1.0459287805051016</v>
      </c>
      <c r="W131" s="8">
        <f>BG131</f>
        <v>1.347064971923828</v>
      </c>
      <c r="X131" s="11">
        <f>BZ131</f>
        <v>0.762015021076964</v>
      </c>
      <c r="Y131" s="11">
        <f>BL131</f>
        <v>0.9589558666417691</v>
      </c>
      <c r="Z131" s="11">
        <f>BY131</f>
        <v>1.7677669529663689</v>
      </c>
      <c r="AA131" s="11">
        <f>BA131</f>
        <v>45</v>
      </c>
      <c r="AB131" s="11">
        <f>BB131</f>
        <v>1</v>
      </c>
      <c r="AD131" s="8">
        <f>AE131-AH131</f>
        <v>2.1875</v>
      </c>
      <c r="AE131" s="11">
        <f>E131</f>
        <v>2.5</v>
      </c>
      <c r="AF131" s="11">
        <f>AG131-AH131</f>
        <v>2.1875</v>
      </c>
      <c r="AG131" s="11">
        <f>D131</f>
        <v>2.5</v>
      </c>
      <c r="AH131" s="11">
        <f>F131</f>
        <v>0.3125</v>
      </c>
      <c r="AI131" s="8">
        <f>AG131*AH131</f>
        <v>0.78125</v>
      </c>
      <c r="AJ131" s="11">
        <f>AG131/2</f>
        <v>1.25</v>
      </c>
      <c r="AK131" s="11">
        <f>AD131*AH131</f>
        <v>0.68359375</v>
      </c>
      <c r="AL131" s="11">
        <f>AH131/2</f>
        <v>0.15625</v>
      </c>
      <c r="AM131" s="11">
        <f>(AI131*AJ131+AK131*AL131)/(AI131+AK131)</f>
        <v>0.7395833333333334</v>
      </c>
      <c r="AN131" s="11"/>
      <c r="AO131" s="11">
        <f>AG131-AM131</f>
        <v>1.7604166666666665</v>
      </c>
      <c r="AP131" s="8">
        <f>AE131*AH131</f>
        <v>0.78125</v>
      </c>
      <c r="AQ131" s="11">
        <f>AE131/2</f>
        <v>1.25</v>
      </c>
      <c r="AR131" s="11">
        <f>AF131*AH131</f>
        <v>0.68359375</v>
      </c>
      <c r="AS131" s="11">
        <f>AH131/2</f>
        <v>0.15625</v>
      </c>
      <c r="AT131" s="11">
        <f>(AP131*AQ131+AR131*AS131)/(AP131+AR131)</f>
        <v>0.7395833333333334</v>
      </c>
      <c r="AU131" s="11"/>
      <c r="AV131" s="11">
        <f>AE131-AT131</f>
        <v>1.7604166666666665</v>
      </c>
      <c r="AX131" s="11">
        <f>-(AD131*AE131*AF131*AG131*AH131)/(4*(AE131+AF131))</f>
        <v>-0.4984537760416667</v>
      </c>
      <c r="AY131" s="11" t="str">
        <f>IF(AE131=AG131,"N/A",(2*AX131)/(BE131-BD131))</f>
        <v>N/A</v>
      </c>
      <c r="AZ131" s="11">
        <f>IF(AE131=AG131,PI()/4,(1/2)*ATAN(AY131))</f>
        <v>0.7853981633974483</v>
      </c>
      <c r="BA131" s="11">
        <f>IF(AE131=AG131,45,(1/2)*ATAN(AY131)*(180/PI()))</f>
        <v>45</v>
      </c>
      <c r="BB131" s="11">
        <f>IF(AE131=AG131,1,TAN(BA131/(180/PI())))</f>
        <v>1</v>
      </c>
      <c r="BD131" s="11">
        <f>(1/3)*(AH131*(AG131-AM131)^3+AE131*AM131^3-AD131*(AM131-AH131)^3)</f>
        <v>0.8486111958821613</v>
      </c>
      <c r="BE131" s="11">
        <f>(1/3)*(AH131*(AE131-AT131)^3+AG131*AT131^3-AF131*(AT131-AH131)^3)</f>
        <v>0.8486111958821613</v>
      </c>
      <c r="BF131" s="11">
        <f>BD131*(SIN(AZ131))^2+BE131*(COS(AZ131))^2+AX131*SIN(2*AZ131)</f>
        <v>0.3501574198404946</v>
      </c>
      <c r="BG131" s="11">
        <f>BD131*COS(AZ131)^2+BE131*SIN(AZ131)^2-AX131*SIN(2*AZ131)</f>
        <v>1.347064971923828</v>
      </c>
      <c r="BH131" s="11"/>
      <c r="BI131" s="8">
        <f>SQRT(BD131/H131)</f>
        <v>0.7611298025888151</v>
      </c>
      <c r="BJ131" s="11">
        <f>SQRT(BE131/H131)</f>
        <v>0.7611298025888151</v>
      </c>
      <c r="BK131" s="11">
        <f>SQRT(BF131/H131)</f>
        <v>0.4889179876125555</v>
      </c>
      <c r="BL131" s="11">
        <f>SQRT(BG131/H131)</f>
        <v>0.9589558666417691</v>
      </c>
      <c r="BM131" s="11"/>
      <c r="BN131" s="8">
        <f>BD131/(AG131-AM131)</f>
        <v>0.4820513302052514</v>
      </c>
      <c r="BO131" s="11">
        <f>BE131/(AE131-AT131)</f>
        <v>0.4820513302052514</v>
      </c>
      <c r="BP131" s="11"/>
      <c r="BQ131" s="8">
        <f>DF131</f>
        <v>0.9428090415820636</v>
      </c>
      <c r="BR131" s="11">
        <f>DG131</f>
        <v>1.0459287805051016</v>
      </c>
      <c r="BS131" s="11">
        <f>DH131</f>
        <v>0.9428090415820636</v>
      </c>
      <c r="BT131" s="11">
        <f>LARGE(BQ131:BS131,1)</f>
        <v>1.0459287805051016</v>
      </c>
      <c r="BU131" s="11">
        <f>BF131/BT131</f>
        <v>0.33478132198580096</v>
      </c>
      <c r="BV131" s="11"/>
      <c r="BW131" s="8">
        <f>DI131</f>
        <v>1.7677669529663689</v>
      </c>
      <c r="BX131" s="11">
        <f>DJ131</f>
        <v>1.7677669529663689</v>
      </c>
      <c r="BY131" s="11">
        <f>LARGE(BW131:BX131,1)</f>
        <v>1.7677669529663689</v>
      </c>
      <c r="BZ131" s="11">
        <f>BG131/BY131</f>
        <v>0.762015021076964</v>
      </c>
      <c r="CA131" s="11"/>
      <c r="CC131" s="11"/>
      <c r="CD131" s="11">
        <f>AZ131</f>
        <v>0.7853981633974483</v>
      </c>
      <c r="CE131" s="11">
        <f>CD131*(180/PI())</f>
        <v>45</v>
      </c>
      <c r="CF131" s="11">
        <f>(PI()/2)-CD131</f>
        <v>0.7853981633974483</v>
      </c>
      <c r="CG131" s="11">
        <f>CF131*(180/PI())</f>
        <v>45</v>
      </c>
      <c r="CH131" s="2" t="s">
        <v>13</v>
      </c>
      <c r="CI131" s="11">
        <f>CD131-(CK131+CN131)</f>
        <v>0.23800527546599248</v>
      </c>
      <c r="CJ131" s="11">
        <f>CI131*(180/PI())</f>
        <v>13.636697786049927</v>
      </c>
      <c r="CK131" s="11">
        <f>ACOS((DD131^2+DC131^2-AH131^2)/(2*DD131*DC131))</f>
        <v>0.1597233095574575</v>
      </c>
      <c r="CL131" s="11">
        <f>CK131*(180/PI())</f>
        <v>9.15147152750388</v>
      </c>
      <c r="CM131" s="2" t="s">
        <v>13</v>
      </c>
      <c r="CN131" s="11">
        <f>ACOS((AT131^2+DD131^2-(AG131-AM131)^2)/(2*AT131*DD131))-CF131</f>
        <v>0.3876695783739983</v>
      </c>
      <c r="CO131" s="11">
        <f>CN131*(180/PI())</f>
        <v>22.211830686446195</v>
      </c>
      <c r="CP131" s="11">
        <f>ATAN(AT131/AM131)</f>
        <v>0.7853981633974483</v>
      </c>
      <c r="CQ131" s="11">
        <f>CP131*(180/PI())</f>
        <v>45</v>
      </c>
      <c r="CR131" s="11">
        <f>ACOS((DB131^2+DA131^2-AH131^2)/(2*DB131*DA131))</f>
        <v>0.1597233095574575</v>
      </c>
      <c r="CS131" s="11">
        <f>CR131*(180/PI())</f>
        <v>9.15147152750388</v>
      </c>
      <c r="CT131" s="2" t="s">
        <v>13</v>
      </c>
      <c r="CU131" s="11">
        <f>ACOS((DA131^2+AM131^2-(AE131-AT131)^2)/(2*DA131*AM131))-CD131</f>
        <v>0.3876695783739983</v>
      </c>
      <c r="CV131" s="11">
        <f>CU131*(180/PI())</f>
        <v>22.211830686446195</v>
      </c>
      <c r="CW131" s="2" t="s">
        <v>13</v>
      </c>
      <c r="CX131" s="11">
        <f>((PI()/2)-CD131)-(CU131+CR131)</f>
        <v>0.23800527546599248</v>
      </c>
      <c r="CY131" s="11">
        <f>CX131*(180/PI())</f>
        <v>13.636697786049927</v>
      </c>
      <c r="DA131" s="11">
        <f>SQRT(AM131^2+(AE131-AT131)^2)</f>
        <v>1.9094633662948923</v>
      </c>
      <c r="DB131" s="11">
        <f>SQRT((AM131-AH131)^2+(AE131-AT131)^2)</f>
        <v>1.8114819938075257</v>
      </c>
      <c r="DC131" s="11">
        <f>SQRT((AG131-AM131)^2+(AT131-AH131)^2)</f>
        <v>1.8114819938075257</v>
      </c>
      <c r="DD131" s="11">
        <f>SQRT((AG131-AM131)^2+AT131^2)</f>
        <v>1.9094633662948923</v>
      </c>
      <c r="DE131" s="11">
        <f>SQRT(AM131^2+AT131^2)</f>
        <v>1.0459287805051016</v>
      </c>
      <c r="DF131" s="11">
        <f>DC131*SIN(CK131+CN131)</f>
        <v>0.9428090415820636</v>
      </c>
      <c r="DG131" s="11">
        <f>DE131*SIN(CP131+CD131)</f>
        <v>1.0459287805051016</v>
      </c>
      <c r="DH131" s="11">
        <f>DB131*SIN(CU131+CR131)</f>
        <v>0.9428090415820636</v>
      </c>
      <c r="DI131" s="11">
        <f>DD131*SIN(CF131+CI131+CK131)</f>
        <v>1.7677669529663689</v>
      </c>
      <c r="DJ131" s="11">
        <f>DA131*SIN(CR131+CX131+CD131)</f>
        <v>1.7677669529663689</v>
      </c>
      <c r="DK131" s="11"/>
      <c r="DL131" s="11"/>
      <c r="DM131" s="11"/>
      <c r="DN131" s="11"/>
      <c r="DO131" s="11"/>
      <c r="DP131" s="11"/>
      <c r="DQ131" s="11"/>
      <c r="DR131" s="11"/>
    </row>
    <row r="132" spans="1:122" ht="15">
      <c r="A132" s="1">
        <v>132</v>
      </c>
      <c r="B132" s="14" t="s">
        <v>116</v>
      </c>
      <c r="C132" s="15" t="s">
        <v>241</v>
      </c>
      <c r="D132" s="13">
        <v>2.5</v>
      </c>
      <c r="E132" s="13">
        <v>2.5</v>
      </c>
      <c r="F132" s="12">
        <v>0.25</v>
      </c>
      <c r="G132" s="8">
        <f>H132*490/144</f>
        <v>4.040798611111111</v>
      </c>
      <c r="H132" s="16">
        <f>AH132*(AD132+AG132)</f>
        <v>1.1875</v>
      </c>
      <c r="I132" s="8">
        <f>BD132</f>
        <v>0.7031421326754386</v>
      </c>
      <c r="J132" s="11">
        <f>BN132</f>
        <v>0.39438230319803197</v>
      </c>
      <c r="K132" s="11">
        <f>BI132</f>
        <v>0.7694931388089523</v>
      </c>
      <c r="L132" s="11">
        <f>AM132</f>
        <v>0.7171052631578947</v>
      </c>
      <c r="M132" s="11">
        <f>AO132</f>
        <v>1.7828947368421053</v>
      </c>
      <c r="N132" s="8">
        <f>BE132</f>
        <v>0.7031421326754386</v>
      </c>
      <c r="O132" s="11">
        <f>BO132</f>
        <v>0.39438230319803197</v>
      </c>
      <c r="P132" s="11">
        <f>BJ132</f>
        <v>0.7694931388089523</v>
      </c>
      <c r="Q132" s="11">
        <f>AT132</f>
        <v>0.7171052631578947</v>
      </c>
      <c r="R132" s="11">
        <f>AV132</f>
        <v>1.7828947368421053</v>
      </c>
      <c r="S132" s="8">
        <f>BF132</f>
        <v>0.2868181195175438</v>
      </c>
      <c r="T132" s="11">
        <f>BU132</f>
        <v>0.28281906115835226</v>
      </c>
      <c r="U132" s="11">
        <f>BK132</f>
        <v>0.49145808368036203</v>
      </c>
      <c r="V132" s="11">
        <f>BT132</f>
        <v>1.014139988807022</v>
      </c>
      <c r="W132" s="8">
        <f>BG132</f>
        <v>1.1194661458333333</v>
      </c>
      <c r="X132" s="11">
        <f>BZ132</f>
        <v>0.6332656824220149</v>
      </c>
      <c r="Y132" s="11">
        <f>BL132</f>
        <v>0.9709316831442536</v>
      </c>
      <c r="Z132" s="11">
        <f>BY132</f>
        <v>1.7677669529663687</v>
      </c>
      <c r="AA132" s="11">
        <f>BA132</f>
        <v>45</v>
      </c>
      <c r="AB132" s="11">
        <f>BB132</f>
        <v>1</v>
      </c>
      <c r="AD132" s="8">
        <f>AE132-AH132</f>
        <v>2.25</v>
      </c>
      <c r="AE132" s="11">
        <f>E132</f>
        <v>2.5</v>
      </c>
      <c r="AF132" s="11">
        <f>AG132-AH132</f>
        <v>2.25</v>
      </c>
      <c r="AG132" s="11">
        <f>D132</f>
        <v>2.5</v>
      </c>
      <c r="AH132" s="11">
        <f>F132</f>
        <v>0.25</v>
      </c>
      <c r="AI132" s="8">
        <f>AG132*AH132</f>
        <v>0.625</v>
      </c>
      <c r="AJ132" s="11">
        <f>AG132/2</f>
        <v>1.25</v>
      </c>
      <c r="AK132" s="11">
        <f>AD132*AH132</f>
        <v>0.5625</v>
      </c>
      <c r="AL132" s="11">
        <f>AH132/2</f>
        <v>0.125</v>
      </c>
      <c r="AM132" s="11">
        <f>(AI132*AJ132+AK132*AL132)/(AI132+AK132)</f>
        <v>0.7171052631578947</v>
      </c>
      <c r="AN132" s="11"/>
      <c r="AO132" s="11">
        <f>AG132-AM132</f>
        <v>1.7828947368421053</v>
      </c>
      <c r="AP132" s="8">
        <f>AE132*AH132</f>
        <v>0.625</v>
      </c>
      <c r="AQ132" s="11">
        <f>AE132/2</f>
        <v>1.25</v>
      </c>
      <c r="AR132" s="11">
        <f>AF132*AH132</f>
        <v>0.5625</v>
      </c>
      <c r="AS132" s="11">
        <f>AH132/2</f>
        <v>0.125</v>
      </c>
      <c r="AT132" s="11">
        <f>(AP132*AQ132+AR132*AS132)/(AP132+AR132)</f>
        <v>0.7171052631578947</v>
      </c>
      <c r="AU132" s="11"/>
      <c r="AV132" s="11">
        <f>AE132-AT132</f>
        <v>1.7828947368421053</v>
      </c>
      <c r="AX132" s="11">
        <f>-(AD132*AE132*AF132*AG132*AH132)/(4*(AE132+AF132))</f>
        <v>-0.41632401315789475</v>
      </c>
      <c r="AY132" s="11" t="str">
        <f>IF(AE132=AG132,"N/A",(2*AX132)/(BE132-BD132))</f>
        <v>N/A</v>
      </c>
      <c r="AZ132" s="11">
        <f>IF(AE132=AG132,PI()/4,(1/2)*ATAN(AY132))</f>
        <v>0.7853981633974483</v>
      </c>
      <c r="BA132" s="11">
        <f>IF(AE132=AG132,45,(1/2)*ATAN(AY132)*(180/PI()))</f>
        <v>45</v>
      </c>
      <c r="BB132" s="11">
        <f>IF(AE132=AG132,1,TAN(BA132/(180/PI())))</f>
        <v>1</v>
      </c>
      <c r="BD132" s="11">
        <f>(1/3)*(AH132*(AG132-AM132)^3+AE132*AM132^3-AD132*(AM132-AH132)^3)</f>
        <v>0.7031421326754386</v>
      </c>
      <c r="BE132" s="11">
        <f>(1/3)*(AH132*(AE132-AT132)^3+AG132*AT132^3-AF132*(AT132-AH132)^3)</f>
        <v>0.7031421326754386</v>
      </c>
      <c r="BF132" s="11">
        <f>BD132*(SIN(AZ132))^2+BE132*(COS(AZ132))^2+AX132*SIN(2*AZ132)</f>
        <v>0.2868181195175438</v>
      </c>
      <c r="BG132" s="11">
        <f>BD132*COS(AZ132)^2+BE132*SIN(AZ132)^2-AX132*SIN(2*AZ132)</f>
        <v>1.1194661458333333</v>
      </c>
      <c r="BH132" s="11"/>
      <c r="BI132" s="8">
        <f>SQRT(BD132/H132)</f>
        <v>0.7694931388089523</v>
      </c>
      <c r="BJ132" s="11">
        <f>SQRT(BE132/H132)</f>
        <v>0.7694931388089523</v>
      </c>
      <c r="BK132" s="11">
        <f>SQRT(BF132/H132)</f>
        <v>0.49145808368036203</v>
      </c>
      <c r="BL132" s="11">
        <f>SQRT(BG132/H132)</f>
        <v>0.9709316831442536</v>
      </c>
      <c r="BM132" s="11"/>
      <c r="BN132" s="8">
        <f>BD132/(AG132-AM132)</f>
        <v>0.39438230319803197</v>
      </c>
      <c r="BO132" s="11">
        <f>BE132/(AE132-AT132)</f>
        <v>0.39438230319803197</v>
      </c>
      <c r="BP132" s="11"/>
      <c r="BQ132" s="8">
        <f>DF132</f>
        <v>0.9304036594559825</v>
      </c>
      <c r="BR132" s="11">
        <f>DG132</f>
        <v>1.014139988807022</v>
      </c>
      <c r="BS132" s="11">
        <f>DH132</f>
        <v>0.9304036594559825</v>
      </c>
      <c r="BT132" s="11">
        <f>LARGE(BQ132:BS132,1)</f>
        <v>1.014139988807022</v>
      </c>
      <c r="BU132" s="11">
        <f>BF132/BT132</f>
        <v>0.28281906115835226</v>
      </c>
      <c r="BV132" s="11"/>
      <c r="BW132" s="8">
        <f>DI132</f>
        <v>1.7677669529663687</v>
      </c>
      <c r="BX132" s="11">
        <f>DJ132</f>
        <v>1.7677669529663687</v>
      </c>
      <c r="BY132" s="11">
        <f>LARGE(BW132:BX132,1)</f>
        <v>1.7677669529663687</v>
      </c>
      <c r="BZ132" s="11">
        <f>BG132/BY132</f>
        <v>0.6332656824220149</v>
      </c>
      <c r="CA132" s="11"/>
      <c r="CC132" s="11"/>
      <c r="CD132" s="11">
        <f>AZ132</f>
        <v>0.7853981633974483</v>
      </c>
      <c r="CE132" s="11">
        <f>CD132*(180/PI())</f>
        <v>45</v>
      </c>
      <c r="CF132" s="11">
        <f>(PI()/2)-CD132</f>
        <v>0.7853981633974483</v>
      </c>
      <c r="CG132" s="11">
        <f>CF132*(180/PI())</f>
        <v>45</v>
      </c>
      <c r="CH132" s="2" t="s">
        <v>13</v>
      </c>
      <c r="CI132" s="11">
        <f>CD132-(CK132+CN132)</f>
        <v>0.2562335991238338</v>
      </c>
      <c r="CJ132" s="11">
        <f>CI132*(180/PI())</f>
        <v>14.681103799242706</v>
      </c>
      <c r="CK132" s="11">
        <f>ACOS((DD132^2+DC132^2-AH132^2)/(2*DD132*DC132))</f>
        <v>0.1261799594015367</v>
      </c>
      <c r="CL132" s="11">
        <f>CK132*(180/PI())</f>
        <v>7.229579132840126</v>
      </c>
      <c r="CM132" s="2" t="s">
        <v>13</v>
      </c>
      <c r="CN132" s="11">
        <f>ACOS((AT132^2+DD132^2-(AG132-AM132)^2)/(2*AT132*DD132))-CF132</f>
        <v>0.40298460487207777</v>
      </c>
      <c r="CO132" s="11">
        <f>CN132*(180/PI())</f>
        <v>23.089317067917168</v>
      </c>
      <c r="CP132" s="11">
        <f>ATAN(AT132/AM132)</f>
        <v>0.7853981633974483</v>
      </c>
      <c r="CQ132" s="11">
        <f>CP132*(180/PI())</f>
        <v>45</v>
      </c>
      <c r="CR132" s="11">
        <f>ACOS((DB132^2+DA132^2-AH132^2)/(2*DB132*DA132))</f>
        <v>0.1261799594015367</v>
      </c>
      <c r="CS132" s="11">
        <f>CR132*(180/PI())</f>
        <v>7.229579132840126</v>
      </c>
      <c r="CT132" s="2" t="s">
        <v>13</v>
      </c>
      <c r="CU132" s="11">
        <f>ACOS((DA132^2+AM132^2-(AE132-AT132)^2)/(2*DA132*AM132))-CD132</f>
        <v>0.40298460487207777</v>
      </c>
      <c r="CV132" s="11">
        <f>CU132*(180/PI())</f>
        <v>23.089317067917168</v>
      </c>
      <c r="CW132" s="2" t="s">
        <v>13</v>
      </c>
      <c r="CX132" s="11">
        <f>((PI()/2)-CD132)-(CU132+CR132)</f>
        <v>0.2562335991238338</v>
      </c>
      <c r="CY132" s="11">
        <f>CX132*(180/PI())</f>
        <v>14.681103799242706</v>
      </c>
      <c r="DA132" s="11">
        <f>SQRT(AM132^2+(AE132-AT132)^2)</f>
        <v>1.9217059091099329</v>
      </c>
      <c r="DB132" s="11">
        <f>SQRT((AM132-AH132)^2+(AE132-AT132)^2)</f>
        <v>1.843068357258918</v>
      </c>
      <c r="DC132" s="11">
        <f>SQRT((AG132-AM132)^2+(AT132-AH132)^2)</f>
        <v>1.843068357258918</v>
      </c>
      <c r="DD132" s="11">
        <f>SQRT((AG132-AM132)^2+AT132^2)</f>
        <v>1.9217059091099329</v>
      </c>
      <c r="DE132" s="11">
        <f>SQRT(AM132^2+AT132^2)</f>
        <v>1.014139988807022</v>
      </c>
      <c r="DF132" s="11">
        <f>DC132*SIN(CK132+CN132)</f>
        <v>0.9304036594559825</v>
      </c>
      <c r="DG132" s="11">
        <f>DE132*SIN(CP132+CD132)</f>
        <v>1.014139988807022</v>
      </c>
      <c r="DH132" s="11">
        <f>DB132*SIN(CU132+CR132)</f>
        <v>0.9304036594559825</v>
      </c>
      <c r="DI132" s="11">
        <f>DD132*SIN(CF132+CI132+CK132)</f>
        <v>1.7677669529663687</v>
      </c>
      <c r="DJ132" s="11">
        <f>DA132*SIN(CR132+CX132+CD132)</f>
        <v>1.7677669529663687</v>
      </c>
      <c r="DK132" s="11"/>
      <c r="DL132" s="11"/>
      <c r="DM132" s="11"/>
      <c r="DN132" s="11"/>
      <c r="DO132" s="11"/>
      <c r="DP132" s="11"/>
      <c r="DQ132" s="11"/>
      <c r="DR132" s="11"/>
    </row>
    <row r="133" spans="1:122" ht="15">
      <c r="A133" s="5">
        <v>133</v>
      </c>
      <c r="B133" s="14" t="s">
        <v>116</v>
      </c>
      <c r="C133" s="15" t="s">
        <v>242</v>
      </c>
      <c r="D133" s="13">
        <v>2.5</v>
      </c>
      <c r="E133" s="13">
        <v>2.5</v>
      </c>
      <c r="F133" s="12">
        <v>0.1875</v>
      </c>
      <c r="G133" s="8">
        <f>H133*490/144</f>
        <v>3.0704752604166665</v>
      </c>
      <c r="H133" s="16">
        <f>AH133*(AD133+AG133)</f>
        <v>0.90234375</v>
      </c>
      <c r="I133" s="8">
        <f>BD133</f>
        <v>0.546542130507432</v>
      </c>
      <c r="J133" s="11">
        <f>BN133</f>
        <v>0.3026926971387531</v>
      </c>
      <c r="K133" s="11">
        <f>BI133</f>
        <v>0.7782619814247513</v>
      </c>
      <c r="L133" s="11">
        <f>AM133</f>
        <v>0.6943993506493507</v>
      </c>
      <c r="M133" s="11">
        <f>AO133</f>
        <v>1.8056006493506493</v>
      </c>
      <c r="N133" s="8">
        <f>BE133</f>
        <v>0.546542130507432</v>
      </c>
      <c r="O133" s="11">
        <f>BO133</f>
        <v>0.3026926971387531</v>
      </c>
      <c r="P133" s="11">
        <f>BJ133</f>
        <v>0.7782619814247513</v>
      </c>
      <c r="Q133" s="11">
        <f>AT133</f>
        <v>0.6943993506493507</v>
      </c>
      <c r="R133" s="11">
        <f>AV133</f>
        <v>1.8056006493506493</v>
      </c>
      <c r="S133" s="8">
        <f>BF133</f>
        <v>0.22099487502853582</v>
      </c>
      <c r="T133" s="11">
        <f>BU133</f>
        <v>0.22503905655156797</v>
      </c>
      <c r="U133" s="11">
        <f>BK133</f>
        <v>0.49488591543475285</v>
      </c>
      <c r="V133" s="11">
        <f>BT133</f>
        <v>0.9820289793913821</v>
      </c>
      <c r="W133" s="8">
        <f>BG133</f>
        <v>0.8720893859863281</v>
      </c>
      <c r="X133" s="11">
        <f>BZ133</f>
        <v>0.4933282549053961</v>
      </c>
      <c r="Y133" s="11">
        <f>BL133</f>
        <v>0.9830927495240043</v>
      </c>
      <c r="Z133" s="11">
        <f>BY133</f>
        <v>1.7677669529663687</v>
      </c>
      <c r="AA133" s="11">
        <f>BA133</f>
        <v>45</v>
      </c>
      <c r="AB133" s="11">
        <f>BB133</f>
        <v>1</v>
      </c>
      <c r="AD133" s="8">
        <f>AE133-AH133</f>
        <v>2.3125</v>
      </c>
      <c r="AE133" s="11">
        <f>E133</f>
        <v>2.5</v>
      </c>
      <c r="AF133" s="11">
        <f>AG133-AH133</f>
        <v>2.3125</v>
      </c>
      <c r="AG133" s="11">
        <f>D133</f>
        <v>2.5</v>
      </c>
      <c r="AH133" s="11">
        <f>F133</f>
        <v>0.1875</v>
      </c>
      <c r="AI133" s="8">
        <f>AG133*AH133</f>
        <v>0.46875</v>
      </c>
      <c r="AJ133" s="11">
        <f>AG133/2</f>
        <v>1.25</v>
      </c>
      <c r="AK133" s="11">
        <f>AD133*AH133</f>
        <v>0.43359375</v>
      </c>
      <c r="AL133" s="11">
        <f>AH133/2</f>
        <v>0.09375</v>
      </c>
      <c r="AM133" s="11">
        <f>(AI133*AJ133+AK133*AL133)/(AI133+AK133)</f>
        <v>0.6943993506493507</v>
      </c>
      <c r="AN133" s="11"/>
      <c r="AO133" s="11">
        <f>AG133-AM133</f>
        <v>1.8056006493506493</v>
      </c>
      <c r="AP133" s="8">
        <f>AE133*AH133</f>
        <v>0.46875</v>
      </c>
      <c r="AQ133" s="11">
        <f>AE133/2</f>
        <v>1.25</v>
      </c>
      <c r="AR133" s="11">
        <f>AF133*AH133</f>
        <v>0.43359375</v>
      </c>
      <c r="AS133" s="11">
        <f>AH133/2</f>
        <v>0.09375</v>
      </c>
      <c r="AT133" s="11">
        <f>(AP133*AQ133+AR133*AS133)/(AP133+AR133)</f>
        <v>0.6943993506493507</v>
      </c>
      <c r="AU133" s="11"/>
      <c r="AV133" s="11">
        <f>AE133-AT133</f>
        <v>1.8056006493506493</v>
      </c>
      <c r="AX133" s="11">
        <f>-(AD133*AE133*AF133*AG133*AH133)/(4*(AE133+AF133))</f>
        <v>-0.3255472554788961</v>
      </c>
      <c r="AY133" s="11" t="str">
        <f>IF(AE133=AG133,"N/A",(2*AX133)/(BE133-BD133))</f>
        <v>N/A</v>
      </c>
      <c r="AZ133" s="11">
        <f>IF(AE133=AG133,PI()/4,(1/2)*ATAN(AY133))</f>
        <v>0.7853981633974483</v>
      </c>
      <c r="BA133" s="11">
        <f>IF(AE133=AG133,45,(1/2)*ATAN(AY133)*(180/PI()))</f>
        <v>45</v>
      </c>
      <c r="BB133" s="11">
        <f>IF(AE133=AG133,1,TAN(BA133/(180/PI())))</f>
        <v>1</v>
      </c>
      <c r="BD133" s="11">
        <f>(1/3)*(AH133*(AG133-AM133)^3+AE133*AM133^3-AD133*(AM133-AH133)^3)</f>
        <v>0.546542130507432</v>
      </c>
      <c r="BE133" s="11">
        <f>(1/3)*(AH133*(AE133-AT133)^3+AG133*AT133^3-AF133*(AT133-AH133)^3)</f>
        <v>0.546542130507432</v>
      </c>
      <c r="BF133" s="11">
        <f>BD133*(SIN(AZ133))^2+BE133*(COS(AZ133))^2+AX133*SIN(2*AZ133)</f>
        <v>0.22099487502853582</v>
      </c>
      <c r="BG133" s="11">
        <f>BD133*COS(AZ133)^2+BE133*SIN(AZ133)^2-AX133*SIN(2*AZ133)</f>
        <v>0.8720893859863281</v>
      </c>
      <c r="BH133" s="11"/>
      <c r="BI133" s="8">
        <f>SQRT(BD133/H133)</f>
        <v>0.7782619814247513</v>
      </c>
      <c r="BJ133" s="11">
        <f>SQRT(BE133/H133)</f>
        <v>0.7782619814247513</v>
      </c>
      <c r="BK133" s="11">
        <f>SQRT(BF133/H133)</f>
        <v>0.49488591543475285</v>
      </c>
      <c r="BL133" s="11">
        <f>SQRT(BG133/H133)</f>
        <v>0.9830927495240043</v>
      </c>
      <c r="BM133" s="11"/>
      <c r="BN133" s="8">
        <f>BD133/(AG133-AM133)</f>
        <v>0.3026926971387531</v>
      </c>
      <c r="BO133" s="11">
        <f>BE133/(AE133-AT133)</f>
        <v>0.3026926971387531</v>
      </c>
      <c r="BP133" s="11"/>
      <c r="BQ133" s="8">
        <f>DF133</f>
        <v>0.9183204950474664</v>
      </c>
      <c r="BR133" s="11">
        <f>DG133</f>
        <v>0.9820289793913821</v>
      </c>
      <c r="BS133" s="11">
        <f>DH133</f>
        <v>0.9183204950474664</v>
      </c>
      <c r="BT133" s="11">
        <f>LARGE(BQ133:BS133,1)</f>
        <v>0.9820289793913821</v>
      </c>
      <c r="BU133" s="11">
        <f>BF133/BT133</f>
        <v>0.22503905655156797</v>
      </c>
      <c r="BV133" s="11"/>
      <c r="BW133" s="8">
        <f>DI133</f>
        <v>1.7677669529663687</v>
      </c>
      <c r="BX133" s="11">
        <f>DJ133</f>
        <v>1.7677669529663687</v>
      </c>
      <c r="BY133" s="11">
        <f>LARGE(BW133:BX133,1)</f>
        <v>1.7677669529663687</v>
      </c>
      <c r="BZ133" s="11">
        <f>BG133/BY133</f>
        <v>0.4933282549053961</v>
      </c>
      <c r="CA133" s="11"/>
      <c r="CC133" s="11"/>
      <c r="CD133" s="11">
        <f>AZ133</f>
        <v>0.7853981633974483</v>
      </c>
      <c r="CE133" s="11">
        <f>CD133*(180/PI())</f>
        <v>45</v>
      </c>
      <c r="CF133" s="11">
        <f>(PI()/2)-CD133</f>
        <v>0.7853981633974483</v>
      </c>
      <c r="CG133" s="11">
        <f>CF133*(180/PI())</f>
        <v>45</v>
      </c>
      <c r="CH133" s="2" t="s">
        <v>13</v>
      </c>
      <c r="CI133" s="11">
        <f>CD133-(CK133+CN133)</f>
        <v>0.2736922185844257</v>
      </c>
      <c r="CJ133" s="11">
        <f>CI133*(180/PI())</f>
        <v>15.681409010459587</v>
      </c>
      <c r="CK133" s="11">
        <f>ACOS((DD133^2+DC133^2-AH133^2)/(2*DD133*DC133))</f>
        <v>0.09345149112246376</v>
      </c>
      <c r="CL133" s="11">
        <f>CK133*(180/PI())</f>
        <v>5.354376030521454</v>
      </c>
      <c r="CM133" s="2" t="s">
        <v>13</v>
      </c>
      <c r="CN133" s="11">
        <f>ACOS((AT133^2+DD133^2-(AG133-AM133)^2)/(2*AT133*DD133))-CF133</f>
        <v>0.4182544536905588</v>
      </c>
      <c r="CO133" s="11">
        <f>CN133*(180/PI())</f>
        <v>23.964214959018957</v>
      </c>
      <c r="CP133" s="11">
        <f>ATAN(AT133/AM133)</f>
        <v>0.7853981633974483</v>
      </c>
      <c r="CQ133" s="11">
        <f>CP133*(180/PI())</f>
        <v>45</v>
      </c>
      <c r="CR133" s="11">
        <f>ACOS((DB133^2+DA133^2-AH133^2)/(2*DB133*DA133))</f>
        <v>0.09345149112246376</v>
      </c>
      <c r="CS133" s="11">
        <f>CR133*(180/PI())</f>
        <v>5.354376030521454</v>
      </c>
      <c r="CT133" s="2" t="s">
        <v>13</v>
      </c>
      <c r="CU133" s="11">
        <f>ACOS((DA133^2+AM133^2-(AE133-AT133)^2)/(2*DA133*AM133))-CD133</f>
        <v>0.4182544536905588</v>
      </c>
      <c r="CV133" s="11">
        <f>CU133*(180/PI())</f>
        <v>23.964214959018957</v>
      </c>
      <c r="CW133" s="2" t="s">
        <v>13</v>
      </c>
      <c r="CX133" s="11">
        <f>((PI()/2)-CD133)-(CU133+CR133)</f>
        <v>0.2736922185844257</v>
      </c>
      <c r="CY133" s="11">
        <f>CX133*(180/PI())</f>
        <v>15.681409010459587</v>
      </c>
      <c r="DA133" s="11">
        <f>SQRT(AM133^2+(AE133-AT133)^2)</f>
        <v>1.9345242730753538</v>
      </c>
      <c r="DB133" s="11">
        <f>SQRT((AM133-AH133)^2+(AE133-AT133)^2)</f>
        <v>1.8754041315471766</v>
      </c>
      <c r="DC133" s="11">
        <f>SQRT((AG133-AM133)^2+(AT133-AH133)^2)</f>
        <v>1.8754041315471766</v>
      </c>
      <c r="DD133" s="11">
        <f>SQRT((AG133-AM133)^2+AT133^2)</f>
        <v>1.9345242730753538</v>
      </c>
      <c r="DE133" s="11">
        <f>SQRT(AM133^2+AT133^2)</f>
        <v>0.9820289793913821</v>
      </c>
      <c r="DF133" s="11">
        <f>DC133*SIN(CK133+CN133)</f>
        <v>0.9183204950474664</v>
      </c>
      <c r="DG133" s="11">
        <f>DE133*SIN(CP133+CD133)</f>
        <v>0.9820289793913821</v>
      </c>
      <c r="DH133" s="11">
        <f>DB133*SIN(CU133+CR133)</f>
        <v>0.9183204950474664</v>
      </c>
      <c r="DI133" s="11">
        <f>DD133*SIN(CF133+CI133+CK133)</f>
        <v>1.7677669529663687</v>
      </c>
      <c r="DJ133" s="11">
        <f>DA133*SIN(CR133+CX133+CD133)</f>
        <v>1.7677669529663687</v>
      </c>
      <c r="DK133" s="11"/>
      <c r="DL133" s="11"/>
      <c r="DM133" s="11"/>
      <c r="DN133" s="11"/>
      <c r="DO133" s="11"/>
      <c r="DP133" s="11"/>
      <c r="DQ133" s="11"/>
      <c r="DR133" s="11"/>
    </row>
    <row r="134" spans="1:122" ht="15">
      <c r="A134" s="1">
        <v>134</v>
      </c>
      <c r="B134" s="14" t="s">
        <v>109</v>
      </c>
      <c r="C134" s="15" t="s">
        <v>243</v>
      </c>
      <c r="D134" s="12">
        <v>2.5</v>
      </c>
      <c r="E134" s="12">
        <v>2</v>
      </c>
      <c r="F134" s="12">
        <v>0.375</v>
      </c>
      <c r="G134" s="8">
        <f>H134*490/144</f>
        <v>5.263671875</v>
      </c>
      <c r="H134" s="16">
        <f>AH134*(AD134+AG134)</f>
        <v>1.546875</v>
      </c>
      <c r="I134" s="8">
        <f>BD134</f>
        <v>0.9123479669744317</v>
      </c>
      <c r="J134" s="11">
        <f>BN134</f>
        <v>0.5467874308314414</v>
      </c>
      <c r="K134" s="11">
        <f>BI134</f>
        <v>0.7679848344354626</v>
      </c>
      <c r="L134" s="11">
        <f>AM134</f>
        <v>0.8314393939393939</v>
      </c>
      <c r="M134" s="11">
        <f>AO134</f>
        <v>1.668560606060606</v>
      </c>
      <c r="N134" s="8">
        <f>BE134</f>
        <v>0.5143987482244318</v>
      </c>
      <c r="O134" s="11">
        <f>BO134</f>
        <v>0.3626202123664886</v>
      </c>
      <c r="P134" s="11">
        <f>BJ134</f>
        <v>0.576663337583346</v>
      </c>
      <c r="Q134" s="11">
        <f>AT134</f>
        <v>0.5814393939393939</v>
      </c>
      <c r="R134" s="11">
        <f>AV134</f>
        <v>1.418560606060606</v>
      </c>
      <c r="S134" s="8">
        <f>BF134</f>
        <v>0.2734084714035588</v>
      </c>
      <c r="T134" s="11">
        <f>BU134</f>
        <v>0.2818848706811189</v>
      </c>
      <c r="U134" s="11">
        <f>BK134</f>
        <v>0.42041516481490177</v>
      </c>
      <c r="V134" s="11">
        <f>BT134</f>
        <v>0.969929569979834</v>
      </c>
      <c r="W134" s="8">
        <f>BG134</f>
        <v>1.1533382437953048</v>
      </c>
      <c r="X134" s="11">
        <f>BZ134</f>
        <v>0.6681698622400285</v>
      </c>
      <c r="Y134" s="11">
        <f>BL134</f>
        <v>0.8634769250126421</v>
      </c>
      <c r="Z134" s="11">
        <f>BY134</f>
        <v>1.7261153323030125</v>
      </c>
      <c r="AA134" s="11">
        <f>BA134</f>
        <v>31.555897502346387</v>
      </c>
      <c r="AB134" s="11">
        <f>BB134</f>
        <v>0.6141435470837817</v>
      </c>
      <c r="AD134" s="8">
        <f>AE134-AH134</f>
        <v>1.625</v>
      </c>
      <c r="AE134" s="11">
        <f>E134</f>
        <v>2</v>
      </c>
      <c r="AF134" s="11">
        <f>AG134-AH134</f>
        <v>2.125</v>
      </c>
      <c r="AG134" s="11">
        <f>D134</f>
        <v>2.5</v>
      </c>
      <c r="AH134" s="11">
        <f>F134</f>
        <v>0.375</v>
      </c>
      <c r="AI134" s="8">
        <f>AG134*AH134</f>
        <v>0.9375</v>
      </c>
      <c r="AJ134" s="11">
        <f>AG134/2</f>
        <v>1.25</v>
      </c>
      <c r="AK134" s="11">
        <f>AD134*AH134</f>
        <v>0.609375</v>
      </c>
      <c r="AL134" s="11">
        <f>AH134/2</f>
        <v>0.1875</v>
      </c>
      <c r="AM134" s="11">
        <f>(AI134*AJ134+AK134*AL134)/(AI134+AK134)</f>
        <v>0.8314393939393939</v>
      </c>
      <c r="AN134" s="11"/>
      <c r="AO134" s="11">
        <f>AG134-AM134</f>
        <v>1.668560606060606</v>
      </c>
      <c r="AP134" s="8">
        <f>AE134*AH134</f>
        <v>0.75</v>
      </c>
      <c r="AQ134" s="11">
        <f>AE134/2</f>
        <v>1</v>
      </c>
      <c r="AR134" s="11">
        <f>AF134*AH134</f>
        <v>0.796875</v>
      </c>
      <c r="AS134" s="11">
        <f>AH134/2</f>
        <v>0.1875</v>
      </c>
      <c r="AT134" s="11">
        <f>(AP134*AQ134+AR134*AS134)/(AP134+AR134)</f>
        <v>0.5814393939393939</v>
      </c>
      <c r="AU134" s="11"/>
      <c r="AV134" s="11">
        <f>AE134-AT134</f>
        <v>1.418560606060606</v>
      </c>
      <c r="AX134" s="11">
        <f>-(AD134*AE134*AF134*AG134*AH134)/(4*(AE134+AF134))</f>
        <v>-0.3924005681818182</v>
      </c>
      <c r="AY134" s="11">
        <f>IF(AE134=AG134,"N/A",(2*AX134)/(BE134-BD134))</f>
        <v>1.972113775794758</v>
      </c>
      <c r="AZ134" s="11">
        <f>IF(AE134=AG134,PI()/4,(1/2)*ATAN(AY134))</f>
        <v>0.5507543098377995</v>
      </c>
      <c r="BA134" s="11">
        <f>IF(AE134=AG134,45,(1/2)*ATAN(AY134)*(180/PI()))</f>
        <v>31.555897502346387</v>
      </c>
      <c r="BB134" s="11">
        <f>IF(AE134=AG134,1,TAN(BA134/(180/PI())))</f>
        <v>0.6141435470837817</v>
      </c>
      <c r="BD134" s="11">
        <f>(1/3)*(AH134*(AG134-AM134)^3+AE134*AM134^3-AD134*(AM134-AH134)^3)</f>
        <v>0.9123479669744317</v>
      </c>
      <c r="BE134" s="11">
        <f>(1/3)*(AH134*(AE134-AT134)^3+AG134*AT134^3-AF134*(AT134-AH134)^3)</f>
        <v>0.5143987482244318</v>
      </c>
      <c r="BF134" s="11">
        <f>BD134*(SIN(AZ134))^2+BE134*(COS(AZ134))^2+AX134*SIN(2*AZ134)</f>
        <v>0.2734084714035588</v>
      </c>
      <c r="BG134" s="11">
        <f>BD134*COS(AZ134)^2+BE134*SIN(AZ134)^2-AX134*SIN(2*AZ134)</f>
        <v>1.1533382437953048</v>
      </c>
      <c r="BH134" s="11"/>
      <c r="BI134" s="8">
        <f>SQRT(BD134/H134)</f>
        <v>0.7679848344354626</v>
      </c>
      <c r="BJ134" s="11">
        <f>SQRT(BE134/H134)</f>
        <v>0.576663337583346</v>
      </c>
      <c r="BK134" s="11">
        <f>SQRT(BF134/H134)</f>
        <v>0.42041516481490177</v>
      </c>
      <c r="BL134" s="11">
        <f>SQRT(BG134/H134)</f>
        <v>0.8634769250126421</v>
      </c>
      <c r="BM134" s="11"/>
      <c r="BN134" s="8">
        <f>BD134/(AG134-AM134)</f>
        <v>0.5467874308314414</v>
      </c>
      <c r="BO134" s="11">
        <f>BE134/(AE134-AT134)</f>
        <v>0.3626202123664886</v>
      </c>
      <c r="BP134" s="11"/>
      <c r="BQ134" s="8">
        <f>DF134</f>
        <v>0.6972948654691216</v>
      </c>
      <c r="BR134" s="11">
        <f>DG134</f>
        <v>0.9305792583302902</v>
      </c>
      <c r="BS134" s="11">
        <f>DH134</f>
        <v>0.969929569979834</v>
      </c>
      <c r="BT134" s="11">
        <f>LARGE(BQ134:BS134,1)</f>
        <v>0.969929569979834</v>
      </c>
      <c r="BU134" s="11">
        <f>BF134/BT134</f>
        <v>0.2818848706811189</v>
      </c>
      <c r="BV134" s="11"/>
      <c r="BW134" s="8">
        <f>DI134</f>
        <v>1.7261153323030125</v>
      </c>
      <c r="BX134" s="11">
        <f>DJ134</f>
        <v>1.4508699919087191</v>
      </c>
      <c r="BY134" s="11">
        <f>LARGE(BW134:BX134,1)</f>
        <v>1.7261153323030125</v>
      </c>
      <c r="BZ134" s="11">
        <f>BG134/BY134</f>
        <v>0.6681698622400285</v>
      </c>
      <c r="CA134" s="11"/>
      <c r="CC134" s="11"/>
      <c r="CD134" s="11">
        <f>AZ134</f>
        <v>0.5507543098377995</v>
      </c>
      <c r="CE134" s="11">
        <f>CD134*(180/PI())</f>
        <v>31.555897502346387</v>
      </c>
      <c r="CF134" s="11">
        <f>(PI()/2)-CD134</f>
        <v>1.0200420169570972</v>
      </c>
      <c r="CG134" s="11">
        <f>CF134*(180/PI())</f>
        <v>58.44410249765362</v>
      </c>
      <c r="CH134" s="2" t="s">
        <v>13</v>
      </c>
      <c r="CI134" s="11">
        <f>CD134-(CK134+CN134)</f>
        <v>0.12309748507966478</v>
      </c>
      <c r="CJ134" s="11">
        <f>CI134*(180/PI())</f>
        <v>7.052966363739414</v>
      </c>
      <c r="CK134" s="11">
        <f>ACOS((DD134^2+DC134^2-AH134^2)/(2*DD134*DC134))</f>
        <v>0.21221156045851397</v>
      </c>
      <c r="CL134" s="11">
        <f>CK134*(180/PI())</f>
        <v>12.158826778158156</v>
      </c>
      <c r="CM134" s="2" t="s">
        <v>13</v>
      </c>
      <c r="CN134" s="11">
        <f>ACOS((AT134^2+DD134^2-(AG134-AM134)^2)/(2*AT134*DD134))-CF134</f>
        <v>0.21544526429962074</v>
      </c>
      <c r="CO134" s="11">
        <f>CN134*(180/PI())</f>
        <v>12.344104360448817</v>
      </c>
      <c r="CP134" s="11">
        <f>ATAN(AT134/AM134)</f>
        <v>0.6102671786743415</v>
      </c>
      <c r="CQ134" s="11">
        <f>CP134*(180/PI())</f>
        <v>34.965733713395885</v>
      </c>
      <c r="CR134" s="11">
        <f>ACOS((DB134^2+DA134^2-AH134^2)/(2*DB134*DA134))</f>
        <v>0.21884646806870345</v>
      </c>
      <c r="CS134" s="11">
        <f>CR134*(180/PI())</f>
        <v>12.538978981681243</v>
      </c>
      <c r="CT134" s="2" t="s">
        <v>13</v>
      </c>
      <c r="CU134" s="11">
        <f>ACOS((DA134^2+AM134^2-(AE134-AT134)^2)/(2*DA134*AM134))-CD134</f>
        <v>0.48989477488211397</v>
      </c>
      <c r="CV134" s="11">
        <f>CU134*(180/PI())</f>
        <v>28.0689030062567</v>
      </c>
      <c r="CW134" s="2" t="s">
        <v>13</v>
      </c>
      <c r="CX134" s="11">
        <f>((PI()/2)-CD134)-(CU134+CR134)</f>
        <v>0.31130077400627976</v>
      </c>
      <c r="CY134" s="11">
        <f>CX134*(180/PI())</f>
        <v>17.836220509715673</v>
      </c>
      <c r="DA134" s="11">
        <f>SQRT(AM134^2+(AE134-AT134)^2)</f>
        <v>1.644264473514325</v>
      </c>
      <c r="DB134" s="11">
        <f>SQRT((AM134-AH134)^2+(AE134-AT134)^2)</f>
        <v>1.4901849259091287</v>
      </c>
      <c r="DC134" s="11">
        <f>SQRT((AG134-AM134)^2+(AT134-AH134)^2)</f>
        <v>1.6812827601172269</v>
      </c>
      <c r="DD134" s="11">
        <f>SQRT((AG134-AM134)^2+AT134^2)</f>
        <v>1.7669652698686373</v>
      </c>
      <c r="DE134" s="11">
        <f>SQRT(AM134^2+AT134^2)</f>
        <v>1.0145753962219448</v>
      </c>
      <c r="DF134" s="11">
        <f>DC134*SIN(CK134+CN134)</f>
        <v>0.6972948654691216</v>
      </c>
      <c r="DG134" s="11">
        <f>DE134*SIN(CP134+CD134)</f>
        <v>0.9305792583302902</v>
      </c>
      <c r="DH134" s="11">
        <f>DB134*SIN(CU134+CR134)</f>
        <v>0.969929569979834</v>
      </c>
      <c r="DI134" s="11">
        <f>DD134*SIN(CF134+CI134+CK134)</f>
        <v>1.7261153323030125</v>
      </c>
      <c r="DJ134" s="11">
        <f>DA134*SIN(CR134+CX134+CD134)</f>
        <v>1.4508699919087191</v>
      </c>
      <c r="DK134" s="11"/>
      <c r="DL134" s="11"/>
      <c r="DM134" s="11"/>
      <c r="DN134" s="11"/>
      <c r="DO134" s="11"/>
      <c r="DP134" s="11"/>
      <c r="DQ134" s="11"/>
      <c r="DR134" s="11"/>
    </row>
    <row r="135" spans="1:122" ht="15">
      <c r="A135" s="5">
        <v>135</v>
      </c>
      <c r="B135" s="14" t="s">
        <v>109</v>
      </c>
      <c r="C135" s="15" t="s">
        <v>244</v>
      </c>
      <c r="D135" s="12">
        <v>2.5</v>
      </c>
      <c r="E135" s="12">
        <v>2</v>
      </c>
      <c r="F135" s="12">
        <v>0.3125</v>
      </c>
      <c r="G135" s="8">
        <f>H135*490/144</f>
        <v>4.452853732638889</v>
      </c>
      <c r="H135" s="16">
        <f>AH135*(AD135+AG135)</f>
        <v>1.30859375</v>
      </c>
      <c r="I135" s="8">
        <f>BD135</f>
        <v>0.7878227613458586</v>
      </c>
      <c r="J135" s="11">
        <f>BN135</f>
        <v>0.4659564138829023</v>
      </c>
      <c r="K135" s="11">
        <f>BI135</f>
        <v>0.7759108790656035</v>
      </c>
      <c r="L135" s="11">
        <f>AM135</f>
        <v>0.8092350746268657</v>
      </c>
      <c r="M135" s="11">
        <f>AO135</f>
        <v>1.6907649253731343</v>
      </c>
      <c r="N135" s="8">
        <f>BE135</f>
        <v>0.4463310621271086</v>
      </c>
      <c r="O135" s="11">
        <f>BO135</f>
        <v>0.30978756788621586</v>
      </c>
      <c r="P135" s="11">
        <f>BJ135</f>
        <v>0.5840178690389835</v>
      </c>
      <c r="Q135" s="11">
        <f>AT135</f>
        <v>0.5592350746268657</v>
      </c>
      <c r="R135" s="11">
        <f>AV135</f>
        <v>1.4407649253731343</v>
      </c>
      <c r="S135" s="8">
        <f>BF135</f>
        <v>0.23272106961720446</v>
      </c>
      <c r="T135" s="11">
        <f>BU135</f>
        <v>0.24179393148212644</v>
      </c>
      <c r="U135" s="11">
        <f>BK135</f>
        <v>0.4217114873620913</v>
      </c>
      <c r="V135" s="11">
        <f>BT135</f>
        <v>0.9624768834796309</v>
      </c>
      <c r="W135" s="8">
        <f>BG135</f>
        <v>1.0014327538557628</v>
      </c>
      <c r="X135" s="11">
        <f>BZ135</f>
        <v>0.5783383616505143</v>
      </c>
      <c r="Y135" s="11">
        <f>BL135</f>
        <v>0.8747993970254241</v>
      </c>
      <c r="Z135" s="11">
        <f>BY135</f>
        <v>1.7315689573103596</v>
      </c>
      <c r="AA135" s="11">
        <f>BA135</f>
        <v>31.812670203231775</v>
      </c>
      <c r="AB135" s="11">
        <f>BB135</f>
        <v>0.6203324599415665</v>
      </c>
      <c r="AD135" s="8">
        <f>AE135-AH135</f>
        <v>1.6875</v>
      </c>
      <c r="AE135" s="11">
        <f>E135</f>
        <v>2</v>
      </c>
      <c r="AF135" s="11">
        <f>AG135-AH135</f>
        <v>2.1875</v>
      </c>
      <c r="AG135" s="11">
        <f>D135</f>
        <v>2.5</v>
      </c>
      <c r="AH135" s="11">
        <f>F135</f>
        <v>0.3125</v>
      </c>
      <c r="AI135" s="8">
        <f>AG135*AH135</f>
        <v>0.78125</v>
      </c>
      <c r="AJ135" s="11">
        <f>AG135/2</f>
        <v>1.25</v>
      </c>
      <c r="AK135" s="11">
        <f>AD135*AH135</f>
        <v>0.52734375</v>
      </c>
      <c r="AL135" s="11">
        <f>AH135/2</f>
        <v>0.15625</v>
      </c>
      <c r="AM135" s="11">
        <f>(AI135*AJ135+AK135*AL135)/(AI135+AK135)</f>
        <v>0.8092350746268657</v>
      </c>
      <c r="AN135" s="11"/>
      <c r="AO135" s="11">
        <f>AG135-AM135</f>
        <v>1.6907649253731343</v>
      </c>
      <c r="AP135" s="8">
        <f>AE135*AH135</f>
        <v>0.625</v>
      </c>
      <c r="AQ135" s="11">
        <f>AE135/2</f>
        <v>1</v>
      </c>
      <c r="AR135" s="11">
        <f>AF135*AH135</f>
        <v>0.68359375</v>
      </c>
      <c r="AS135" s="11">
        <f>AH135/2</f>
        <v>0.15625</v>
      </c>
      <c r="AT135" s="11">
        <f>(AP135*AQ135+AR135*AS135)/(AP135+AR135)</f>
        <v>0.5592350746268657</v>
      </c>
      <c r="AU135" s="11"/>
      <c r="AV135" s="11">
        <f>AE135-AT135</f>
        <v>1.4407649253731343</v>
      </c>
      <c r="AX135" s="11">
        <f>-(AD135*AE135*AF135*AG135*AH135)/(4*(AE135+AF135))</f>
        <v>-0.3443475979477612</v>
      </c>
      <c r="AY135" s="11">
        <f>IF(AE135=AG135,"N/A",(2*AX135)/(BE135-BD135))</f>
        <v>2.0167260213676923</v>
      </c>
      <c r="AZ135" s="11">
        <f>IF(AE135=AG135,PI()/4,(1/2)*ATAN(AY135))</f>
        <v>0.5552358388974881</v>
      </c>
      <c r="BA135" s="11">
        <f>IF(AE135=AG135,45,(1/2)*ATAN(AY135)*(180/PI()))</f>
        <v>31.812670203231775</v>
      </c>
      <c r="BB135" s="11">
        <f>IF(AE135=AG135,1,TAN(BA135/(180/PI())))</f>
        <v>0.6203324599415665</v>
      </c>
      <c r="BD135" s="11">
        <f>(1/3)*(AH135*(AG135-AM135)^3+AE135*AM135^3-AD135*(AM135-AH135)^3)</f>
        <v>0.7878227613458586</v>
      </c>
      <c r="BE135" s="11">
        <f>(1/3)*(AH135*(AE135-AT135)^3+AG135*AT135^3-AF135*(AT135-AH135)^3)</f>
        <v>0.4463310621271086</v>
      </c>
      <c r="BF135" s="11">
        <f>BD135*(SIN(AZ135))^2+BE135*(COS(AZ135))^2+AX135*SIN(2*AZ135)</f>
        <v>0.23272106961720446</v>
      </c>
      <c r="BG135" s="11">
        <f>BD135*COS(AZ135)^2+BE135*SIN(AZ135)^2-AX135*SIN(2*AZ135)</f>
        <v>1.0014327538557628</v>
      </c>
      <c r="BH135" s="11"/>
      <c r="BI135" s="8">
        <f>SQRT(BD135/H135)</f>
        <v>0.7759108790656035</v>
      </c>
      <c r="BJ135" s="11">
        <f>SQRT(BE135/H135)</f>
        <v>0.5840178690389835</v>
      </c>
      <c r="BK135" s="11">
        <f>SQRT(BF135/H135)</f>
        <v>0.4217114873620913</v>
      </c>
      <c r="BL135" s="11">
        <f>SQRT(BG135/H135)</f>
        <v>0.8747993970254241</v>
      </c>
      <c r="BM135" s="11"/>
      <c r="BN135" s="8">
        <f>BD135/(AG135-AM135)</f>
        <v>0.4659564138829023</v>
      </c>
      <c r="BO135" s="11">
        <f>BE135/(AE135-AT135)</f>
        <v>0.30978756788621586</v>
      </c>
      <c r="BP135" s="11"/>
      <c r="BQ135" s="8">
        <f>DF135</f>
        <v>0.6816065410436672</v>
      </c>
      <c r="BR135" s="11">
        <f>DG135</f>
        <v>0.9018078164400819</v>
      </c>
      <c r="BS135" s="11">
        <f>DH135</f>
        <v>0.9624768834796309</v>
      </c>
      <c r="BT135" s="11">
        <f>LARGE(BQ135:BS135,1)</f>
        <v>0.9624768834796309</v>
      </c>
      <c r="BU135" s="11">
        <f>BF135/BT135</f>
        <v>0.24179393148212644</v>
      </c>
      <c r="BV135" s="11"/>
      <c r="BW135" s="8">
        <f>DI135</f>
        <v>1.7315689573103596</v>
      </c>
      <c r="BX135" s="11">
        <f>DJ135</f>
        <v>1.4471588502203137</v>
      </c>
      <c r="BY135" s="11">
        <f>LARGE(BW135:BX135,1)</f>
        <v>1.7315689573103596</v>
      </c>
      <c r="BZ135" s="11">
        <f>BG135/BY135</f>
        <v>0.5783383616505143</v>
      </c>
      <c r="CA135" s="11"/>
      <c r="CC135" s="11"/>
      <c r="CD135" s="11">
        <f>AZ135</f>
        <v>0.5552358388974881</v>
      </c>
      <c r="CE135" s="11">
        <f>CD135*(180/PI())</f>
        <v>31.812670203231775</v>
      </c>
      <c r="CF135" s="11">
        <f>(PI()/2)-CD135</f>
        <v>1.0155604878974085</v>
      </c>
      <c r="CG135" s="11">
        <f>CF135*(180/PI())</f>
        <v>58.187329796768225</v>
      </c>
      <c r="CH135" s="2" t="s">
        <v>13</v>
      </c>
      <c r="CI135" s="11">
        <f>CD135-(CK135+CN135)</f>
        <v>0.14490816347783797</v>
      </c>
      <c r="CJ135" s="11">
        <f>CI135*(180/PI())</f>
        <v>8.302626184271892</v>
      </c>
      <c r="CK135" s="11">
        <f>ACOS((DD135^2+DC135^2-AH135^2)/(2*DD135*DC135))</f>
        <v>0.17452336244387334</v>
      </c>
      <c r="CL135" s="11">
        <f>CK135*(180/PI())</f>
        <v>9.99945209446592</v>
      </c>
      <c r="CM135" s="2" t="s">
        <v>13</v>
      </c>
      <c r="CN135" s="11">
        <f>ACOS((AT135^2+DD135^2-(AG135-AM135)^2)/(2*AT135*DD135))-CF135</f>
        <v>0.23580431297577675</v>
      </c>
      <c r="CO135" s="11">
        <f>CN135*(180/PI())</f>
        <v>13.510591924493962</v>
      </c>
      <c r="CP135" s="11">
        <f>ATAN(AT135/AM135)</f>
        <v>0.604704982881063</v>
      </c>
      <c r="CQ135" s="11">
        <f>CP135*(180/PI())</f>
        <v>34.64704336961561</v>
      </c>
      <c r="CR135" s="11">
        <f>ACOS((DB135^2+DA135^2-AH135^2)/(2*DB135*DA135))</f>
        <v>0.1797494866213336</v>
      </c>
      <c r="CS135" s="11">
        <f>CR135*(180/PI())</f>
        <v>10.298886953045672</v>
      </c>
      <c r="CT135" s="2" t="s">
        <v>13</v>
      </c>
      <c r="CU135" s="11">
        <f>ACOS((DA135^2+AM135^2-(AE135-AT135)^2)/(2*DA135*AM135))-CD135</f>
        <v>0.503801418499338</v>
      </c>
      <c r="CV135" s="11">
        <f>CU135*(180/PI())</f>
        <v>28.865694992716186</v>
      </c>
      <c r="CW135" s="2" t="s">
        <v>13</v>
      </c>
      <c r="CX135" s="11">
        <f>((PI()/2)-CD135)-(CU135+CR135)</f>
        <v>0.33200958277673687</v>
      </c>
      <c r="CY135" s="11">
        <f>CX135*(180/PI())</f>
        <v>19.02274785100637</v>
      </c>
      <c r="DA135" s="11">
        <f>SQRT(AM135^2+(AE135-AT135)^2)</f>
        <v>1.6524723828832366</v>
      </c>
      <c r="DB135" s="11">
        <f>SQRT((AM135-AH135)^2+(AE135-AT135)^2)</f>
        <v>1.5239912416250991</v>
      </c>
      <c r="DC135" s="11">
        <f>SQRT((AG135-AM135)^2+(AT135-AH135)^2)</f>
        <v>1.7086732367316886</v>
      </c>
      <c r="DD135" s="11">
        <f>SQRT((AG135-AM135)^2+AT135^2)</f>
        <v>1.7808508925693178</v>
      </c>
      <c r="DE135" s="11">
        <f>SQRT(AM135^2+AT135^2)</f>
        <v>0.9836692913267472</v>
      </c>
      <c r="DF135" s="11">
        <f>DC135*SIN(CK135+CN135)</f>
        <v>0.6816065410436672</v>
      </c>
      <c r="DG135" s="11">
        <f>DE135*SIN(CP135+CD135)</f>
        <v>0.9018078164400819</v>
      </c>
      <c r="DH135" s="11">
        <f>DB135*SIN(CU135+CR135)</f>
        <v>0.9624768834796309</v>
      </c>
      <c r="DI135" s="11">
        <f>DD135*SIN(CF135+CI135+CK135)</f>
        <v>1.7315689573103596</v>
      </c>
      <c r="DJ135" s="11">
        <f>DA135*SIN(CR135+CX135+CD135)</f>
        <v>1.4471588502203137</v>
      </c>
      <c r="DK135" s="11"/>
      <c r="DL135" s="11"/>
      <c r="DM135" s="11"/>
      <c r="DN135" s="11"/>
      <c r="DO135" s="11"/>
      <c r="DP135" s="11"/>
      <c r="DQ135" s="11"/>
      <c r="DR135" s="11"/>
    </row>
    <row r="136" spans="1:122" ht="15">
      <c r="A136" s="1">
        <v>136</v>
      </c>
      <c r="B136" s="14" t="s">
        <v>109</v>
      </c>
      <c r="C136" s="15" t="s">
        <v>245</v>
      </c>
      <c r="D136" s="12">
        <v>2.5</v>
      </c>
      <c r="E136" s="12">
        <v>2</v>
      </c>
      <c r="F136" s="12">
        <v>0.25</v>
      </c>
      <c r="G136" s="8">
        <f>H136*490/144</f>
        <v>3.615451388888889</v>
      </c>
      <c r="H136" s="16">
        <f>AH136*(AD136+AG136)</f>
        <v>1.0625</v>
      </c>
      <c r="I136" s="8">
        <f>BD136</f>
        <v>0.6535117953431373</v>
      </c>
      <c r="J136" s="11">
        <f>BN136</f>
        <v>0.38144894492131615</v>
      </c>
      <c r="K136" s="11">
        <f>BI136</f>
        <v>0.7842639383707727</v>
      </c>
      <c r="L136" s="11">
        <f>AM136</f>
        <v>0.7867647058823529</v>
      </c>
      <c r="M136" s="11">
        <f>AO136</f>
        <v>1.7132352941176472</v>
      </c>
      <c r="N136" s="8">
        <f>BE136</f>
        <v>0.3722617953431373</v>
      </c>
      <c r="O136" s="11">
        <f>BO136</f>
        <v>0.2544100711892797</v>
      </c>
      <c r="P136" s="11">
        <f>BJ136</f>
        <v>0.5919155705638212</v>
      </c>
      <c r="Q136" s="11">
        <f>AT136</f>
        <v>0.5367647058823529</v>
      </c>
      <c r="R136" s="11">
        <f>AV136</f>
        <v>1.4632352941176472</v>
      </c>
      <c r="S136" s="8">
        <f>BF136</f>
        <v>0.19101972158377423</v>
      </c>
      <c r="T136" s="11">
        <f>BU136</f>
        <v>0.199926943021199</v>
      </c>
      <c r="U136" s="11">
        <f>BK136</f>
        <v>0.42400856992867964</v>
      </c>
      <c r="V136" s="11">
        <f>BT136</f>
        <v>0.9554476185009225</v>
      </c>
      <c r="W136" s="8">
        <f>BG136</f>
        <v>0.8347538691025004</v>
      </c>
      <c r="X136" s="11">
        <f>BZ136</f>
        <v>0.4805782664836996</v>
      </c>
      <c r="Y136" s="11">
        <f>BL136</f>
        <v>0.8863693927092503</v>
      </c>
      <c r="Z136" s="11">
        <f>BY136</f>
        <v>1.7369779853138942</v>
      </c>
      <c r="AA136" s="11">
        <f>BA136</f>
        <v>32.04674600024281</v>
      </c>
      <c r="AB136" s="11">
        <f>BB136</f>
        <v>0.6260043690482126</v>
      </c>
      <c r="AD136" s="8">
        <f>AE136-AH136</f>
        <v>1.75</v>
      </c>
      <c r="AE136" s="11">
        <f>E136</f>
        <v>2</v>
      </c>
      <c r="AF136" s="11">
        <f>AG136-AH136</f>
        <v>2.25</v>
      </c>
      <c r="AG136" s="11">
        <f>D136</f>
        <v>2.5</v>
      </c>
      <c r="AH136" s="11">
        <f>F136</f>
        <v>0.25</v>
      </c>
      <c r="AI136" s="8">
        <f>AG136*AH136</f>
        <v>0.625</v>
      </c>
      <c r="AJ136" s="11">
        <f>AG136/2</f>
        <v>1.25</v>
      </c>
      <c r="AK136" s="11">
        <f>AD136*AH136</f>
        <v>0.4375</v>
      </c>
      <c r="AL136" s="11">
        <f>AH136/2</f>
        <v>0.125</v>
      </c>
      <c r="AM136" s="11">
        <f>(AI136*AJ136+AK136*AL136)/(AI136+AK136)</f>
        <v>0.7867647058823529</v>
      </c>
      <c r="AN136" s="11"/>
      <c r="AO136" s="11">
        <f>AG136-AM136</f>
        <v>1.7132352941176472</v>
      </c>
      <c r="AP136" s="8">
        <f>AE136*AH136</f>
        <v>0.5</v>
      </c>
      <c r="AQ136" s="11">
        <f>AE136/2</f>
        <v>1</v>
      </c>
      <c r="AR136" s="11">
        <f>AF136*AH136</f>
        <v>0.5625</v>
      </c>
      <c r="AS136" s="11">
        <f>AH136/2</f>
        <v>0.125</v>
      </c>
      <c r="AT136" s="11">
        <f>(AP136*AQ136+AR136*AS136)/(AP136+AR136)</f>
        <v>0.5367647058823529</v>
      </c>
      <c r="AU136" s="11"/>
      <c r="AV136" s="11">
        <f>AE136-AT136</f>
        <v>1.4632352941176472</v>
      </c>
      <c r="AX136" s="11">
        <f>-(AD136*AE136*AF136*AG136*AH136)/(4*(AE136+AF136))</f>
        <v>-0.28952205882352944</v>
      </c>
      <c r="AY136" s="11">
        <f>IF(AE136=AG136,"N/A",(2*AX136)/(BE136-BD136))</f>
        <v>2.058823529411765</v>
      </c>
      <c r="AZ136" s="11">
        <f>IF(AE136=AG136,PI()/4,(1/2)*ATAN(AY136))</f>
        <v>0.5593212322545605</v>
      </c>
      <c r="BA136" s="11">
        <f>IF(AE136=AG136,45,(1/2)*ATAN(AY136)*(180/PI()))</f>
        <v>32.04674600024281</v>
      </c>
      <c r="BB136" s="11">
        <f>IF(AE136=AG136,1,TAN(BA136/(180/PI())))</f>
        <v>0.6260043690482126</v>
      </c>
      <c r="BD136" s="11">
        <f>(1/3)*(AH136*(AG136-AM136)^3+AE136*AM136^3-AD136*(AM136-AH136)^3)</f>
        <v>0.6535117953431373</v>
      </c>
      <c r="BE136" s="11">
        <f>(1/3)*(AH136*(AE136-AT136)^3+AG136*AT136^3-AF136*(AT136-AH136)^3)</f>
        <v>0.3722617953431373</v>
      </c>
      <c r="BF136" s="11">
        <f>BD136*(SIN(AZ136))^2+BE136*(COS(AZ136))^2+AX136*SIN(2*AZ136)</f>
        <v>0.19101972158377423</v>
      </c>
      <c r="BG136" s="11">
        <f>BD136*COS(AZ136)^2+BE136*SIN(AZ136)^2-AX136*SIN(2*AZ136)</f>
        <v>0.8347538691025004</v>
      </c>
      <c r="BH136" s="11"/>
      <c r="BI136" s="8">
        <f>SQRT(BD136/H136)</f>
        <v>0.7842639383707727</v>
      </c>
      <c r="BJ136" s="11">
        <f>SQRT(BE136/H136)</f>
        <v>0.5919155705638212</v>
      </c>
      <c r="BK136" s="11">
        <f>SQRT(BF136/H136)</f>
        <v>0.42400856992867964</v>
      </c>
      <c r="BL136" s="11">
        <f>SQRT(BG136/H136)</f>
        <v>0.8863693927092503</v>
      </c>
      <c r="BM136" s="11"/>
      <c r="BN136" s="8">
        <f>BD136/(AG136-AM136)</f>
        <v>0.38144894492131615</v>
      </c>
      <c r="BO136" s="11">
        <f>BE136/(AE136-AT136)</f>
        <v>0.2544100711892797</v>
      </c>
      <c r="BP136" s="11"/>
      <c r="BQ136" s="8">
        <f>DF136</f>
        <v>0.6659952685880295</v>
      </c>
      <c r="BR136" s="11">
        <f>DG136</f>
        <v>0.8724360637738278</v>
      </c>
      <c r="BS136" s="11">
        <f>DH136</f>
        <v>0.9554476185009225</v>
      </c>
      <c r="BT136" s="11">
        <f>LARGE(BQ136:BS136,1)</f>
        <v>0.9554476185009225</v>
      </c>
      <c r="BU136" s="11">
        <f>BF136/BT136</f>
        <v>0.199926943021199</v>
      </c>
      <c r="BV136" s="11"/>
      <c r="BW136" s="8">
        <f>DI136</f>
        <v>1.7369779853138942</v>
      </c>
      <c r="BX136" s="11">
        <f>DJ136</f>
        <v>1.4432826566711323</v>
      </c>
      <c r="BY136" s="11">
        <f>LARGE(BW136:BX136,1)</f>
        <v>1.7369779853138942</v>
      </c>
      <c r="BZ136" s="11">
        <f>BG136/BY136</f>
        <v>0.4805782664836996</v>
      </c>
      <c r="CA136" s="11"/>
      <c r="CC136" s="11"/>
      <c r="CD136" s="11">
        <f>AZ136</f>
        <v>0.5593212322545605</v>
      </c>
      <c r="CE136" s="11">
        <f>CD136*(180/PI())</f>
        <v>32.04674600024281</v>
      </c>
      <c r="CF136" s="11">
        <f>(PI()/2)-CD136</f>
        <v>1.011475094540336</v>
      </c>
      <c r="CG136" s="11">
        <f>CF136*(180/PI())</f>
        <v>57.95325399975718</v>
      </c>
      <c r="CH136" s="2" t="s">
        <v>13</v>
      </c>
      <c r="CI136" s="11">
        <f>CD136-(CK136+CN136)</f>
        <v>0.16584457152637044</v>
      </c>
      <c r="CJ136" s="11">
        <f>CI136*(180/PI())</f>
        <v>9.502194003616532</v>
      </c>
      <c r="CK136" s="11">
        <f>ACOS((DD136^2+DC136^2-AH136^2)/(2*DD136*DC136))</f>
        <v>0.13777325542733787</v>
      </c>
      <c r="CL136" s="11">
        <f>CK136*(180/PI())</f>
        <v>7.8938260657643236</v>
      </c>
      <c r="CM136" s="2" t="s">
        <v>13</v>
      </c>
      <c r="CN136" s="11">
        <f>ACOS((AT136^2+DD136^2-(AG136-AM136)^2)/(2*AT136*DD136))-CF136</f>
        <v>0.2557034053008522</v>
      </c>
      <c r="CO136" s="11">
        <f>CN136*(180/PI())</f>
        <v>14.650725930861954</v>
      </c>
      <c r="CP136" s="11">
        <f>ATAN(AT136/AM136)</f>
        <v>0.598708832583199</v>
      </c>
      <c r="CQ136" s="11">
        <f>CP136*(180/PI())</f>
        <v>34.30348926422189</v>
      </c>
      <c r="CR136" s="11">
        <f>ACOS((DB136^2+DA136^2-AH136^2)/(2*DB136*DA136))</f>
        <v>0.14174940954396487</v>
      </c>
      <c r="CS136" s="11">
        <f>CR136*(180/PI())</f>
        <v>8.121642915340619</v>
      </c>
      <c r="CT136" s="2" t="s">
        <v>13</v>
      </c>
      <c r="CU136" s="11">
        <f>ACOS((DA136^2+AM136^2-(AE136-AT136)^2)/(2*DA136*AM136))-CD136</f>
        <v>0.5181332459326206</v>
      </c>
      <c r="CV136" s="11">
        <f>CU136*(180/PI())</f>
        <v>29.686848217353084</v>
      </c>
      <c r="CW136" s="2" t="s">
        <v>13</v>
      </c>
      <c r="CX136" s="11">
        <f>((PI()/2)-CD136)-(CU136+CR136)</f>
        <v>0.3515924390637505</v>
      </c>
      <c r="CY136" s="11">
        <f>CX136*(180/PI())</f>
        <v>20.14476286706348</v>
      </c>
      <c r="DA136" s="11">
        <f>SQRT(AM136^2+(AE136-AT136)^2)</f>
        <v>1.6613416952492652</v>
      </c>
      <c r="DB136" s="11">
        <f>SQRT((AM136-AH136)^2+(AE136-AT136)^2)</f>
        <v>1.5585807247083887</v>
      </c>
      <c r="DC136" s="11">
        <f>SQRT((AG136-AM136)^2+(AT136-AH136)^2)</f>
        <v>1.7370691320584146</v>
      </c>
      <c r="DD136" s="11">
        <f>SQRT((AG136-AM136)^2+AT136^2)</f>
        <v>1.7953527571180405</v>
      </c>
      <c r="DE136" s="11">
        <f>SQRT(AM136^2+AT136^2)</f>
        <v>0.9524258773800269</v>
      </c>
      <c r="DF136" s="11">
        <f>DC136*SIN(CK136+CN136)</f>
        <v>0.6659952685880295</v>
      </c>
      <c r="DG136" s="11">
        <f>DE136*SIN(CP136+CD136)</f>
        <v>0.8724360637738278</v>
      </c>
      <c r="DH136" s="11">
        <f>DB136*SIN(CU136+CR136)</f>
        <v>0.9554476185009225</v>
      </c>
      <c r="DI136" s="11">
        <f>DD136*SIN(CF136+CI136+CK136)</f>
        <v>1.7369779853138942</v>
      </c>
      <c r="DJ136" s="11">
        <f>DA136*SIN(CR136+CX136+CD136)</f>
        <v>1.4432826566711323</v>
      </c>
      <c r="DK136" s="11"/>
      <c r="DL136" s="11"/>
      <c r="DM136" s="11"/>
      <c r="DN136" s="11"/>
      <c r="DO136" s="11"/>
      <c r="DP136" s="11"/>
      <c r="DQ136" s="11"/>
      <c r="DR136" s="11"/>
    </row>
    <row r="137" spans="1:122" ht="15">
      <c r="A137" s="5">
        <v>137</v>
      </c>
      <c r="B137" s="14" t="s">
        <v>109</v>
      </c>
      <c r="C137" s="15" t="s">
        <v>246</v>
      </c>
      <c r="D137" s="12">
        <v>2.5</v>
      </c>
      <c r="E137" s="12">
        <v>2</v>
      </c>
      <c r="F137" s="12">
        <v>0.1875</v>
      </c>
      <c r="G137" s="8">
        <f>H137*490/144</f>
        <v>2.75146484375</v>
      </c>
      <c r="H137" s="16">
        <f>AH137*(AD137+AG137)</f>
        <v>0.80859375</v>
      </c>
      <c r="I137" s="8">
        <f>BD137</f>
        <v>0.5085228629734204</v>
      </c>
      <c r="J137" s="11">
        <f>BN137</f>
        <v>0.292934641650225</v>
      </c>
      <c r="K137" s="11">
        <f>BI137</f>
        <v>0.7930307939790313</v>
      </c>
      <c r="L137" s="11">
        <f>AM137</f>
        <v>0.7640398550724637</v>
      </c>
      <c r="M137" s="11">
        <f>AO137</f>
        <v>1.7359601449275361</v>
      </c>
      <c r="N137" s="8">
        <f>BE137</f>
        <v>0.2914208121921704</v>
      </c>
      <c r="O137" s="11">
        <f>BO137</f>
        <v>0.1961161698629419</v>
      </c>
      <c r="P137" s="11">
        <f>BJ137</f>
        <v>0.6003369742995095</v>
      </c>
      <c r="Q137" s="11">
        <f>AT137</f>
        <v>0.5140398550724637</v>
      </c>
      <c r="R137" s="11">
        <f>AV137</f>
        <v>1.4859601449275361</v>
      </c>
      <c r="S137" s="8">
        <f>BF137</f>
        <v>0.14763605216451398</v>
      </c>
      <c r="T137" s="11">
        <f>BU137</f>
        <v>0.1555969592072044</v>
      </c>
      <c r="U137" s="11">
        <f>BK137</f>
        <v>0.42729815900205875</v>
      </c>
      <c r="V137" s="11">
        <f>BT137</f>
        <v>0.9488363584786442</v>
      </c>
      <c r="W137" s="8">
        <f>BG137</f>
        <v>0.6523076230010769</v>
      </c>
      <c r="X137" s="11">
        <f>BZ137</f>
        <v>0.37438164643632105</v>
      </c>
      <c r="Y137" s="11">
        <f>BL137</f>
        <v>0.8981751534213992</v>
      </c>
      <c r="Z137" s="11">
        <f>BY137</f>
        <v>1.7423600467872524</v>
      </c>
      <c r="AA137" s="11">
        <f>BA137</f>
        <v>32.26035495219819</v>
      </c>
      <c r="AB137" s="11">
        <f>BB137</f>
        <v>0.6312057163413543</v>
      </c>
      <c r="AD137" s="8">
        <f>AE137-AH137</f>
        <v>1.8125</v>
      </c>
      <c r="AE137" s="11">
        <f>E137</f>
        <v>2</v>
      </c>
      <c r="AF137" s="11">
        <f>AG137-AH137</f>
        <v>2.3125</v>
      </c>
      <c r="AG137" s="11">
        <f>D137</f>
        <v>2.5</v>
      </c>
      <c r="AH137" s="11">
        <f>F137</f>
        <v>0.1875</v>
      </c>
      <c r="AI137" s="8">
        <f>AG137*AH137</f>
        <v>0.46875</v>
      </c>
      <c r="AJ137" s="11">
        <f>AG137/2</f>
        <v>1.25</v>
      </c>
      <c r="AK137" s="11">
        <f>AD137*AH137</f>
        <v>0.33984375</v>
      </c>
      <c r="AL137" s="11">
        <f>AH137/2</f>
        <v>0.09375</v>
      </c>
      <c r="AM137" s="11">
        <f>(AI137*AJ137+AK137*AL137)/(AI137+AK137)</f>
        <v>0.7640398550724637</v>
      </c>
      <c r="AN137" s="11"/>
      <c r="AO137" s="11">
        <f>AG137-AM137</f>
        <v>1.7359601449275361</v>
      </c>
      <c r="AP137" s="8">
        <f>AE137*AH137</f>
        <v>0.375</v>
      </c>
      <c r="AQ137" s="11">
        <f>AE137/2</f>
        <v>1</v>
      </c>
      <c r="AR137" s="11">
        <f>AF137*AH137</f>
        <v>0.43359375</v>
      </c>
      <c r="AS137" s="11">
        <f>AH137/2</f>
        <v>0.09375</v>
      </c>
      <c r="AT137" s="11">
        <f>(AP137*AQ137+AR137*AS137)/(AP137+AR137)</f>
        <v>0.5140398550724637</v>
      </c>
      <c r="AU137" s="11"/>
      <c r="AV137" s="11">
        <f>AE137-AT137</f>
        <v>1.4859601449275361</v>
      </c>
      <c r="AX137" s="11">
        <f>-(AD137*AE137*AF137*AG137*AH137)/(4*(AE137+AF137))</f>
        <v>-0.22779381793478262</v>
      </c>
      <c r="AY137" s="11">
        <f>IF(AE137=AG137,"N/A",(2*AX137)/(BE137-BD137))</f>
        <v>2.0984953123663077</v>
      </c>
      <c r="AZ137" s="11">
        <f>IF(AE137=AG137,PI()/4,(1/2)*ATAN(AY137))</f>
        <v>0.5630494117779163</v>
      </c>
      <c r="BA137" s="11">
        <f>IF(AE137=AG137,45,(1/2)*ATAN(AY137)*(180/PI()))</f>
        <v>32.26035495219819</v>
      </c>
      <c r="BB137" s="11">
        <f>IF(AE137=AG137,1,TAN(BA137/(180/PI())))</f>
        <v>0.6312057163413543</v>
      </c>
      <c r="BD137" s="11">
        <f>(1/3)*(AH137*(AG137-AM137)^3+AE137*AM137^3-AD137*(AM137-AH137)^3)</f>
        <v>0.5085228629734204</v>
      </c>
      <c r="BE137" s="11">
        <f>(1/3)*(AH137*(AE137-AT137)^3+AG137*AT137^3-AF137*(AT137-AH137)^3)</f>
        <v>0.2914208121921704</v>
      </c>
      <c r="BF137" s="11">
        <f>BD137*(SIN(AZ137))^2+BE137*(COS(AZ137))^2+AX137*SIN(2*AZ137)</f>
        <v>0.14763605216451398</v>
      </c>
      <c r="BG137" s="11">
        <f>BD137*COS(AZ137)^2+BE137*SIN(AZ137)^2-AX137*SIN(2*AZ137)</f>
        <v>0.6523076230010769</v>
      </c>
      <c r="BH137" s="11"/>
      <c r="BI137" s="8">
        <f>SQRT(BD137/H137)</f>
        <v>0.7930307939790313</v>
      </c>
      <c r="BJ137" s="11">
        <f>SQRT(BE137/H137)</f>
        <v>0.6003369742995095</v>
      </c>
      <c r="BK137" s="11">
        <f>SQRT(BF137/H137)</f>
        <v>0.42729815900205875</v>
      </c>
      <c r="BL137" s="11">
        <f>SQRT(BG137/H137)</f>
        <v>0.8981751534213992</v>
      </c>
      <c r="BM137" s="11"/>
      <c r="BN137" s="8">
        <f>BD137/(AG137-AM137)</f>
        <v>0.292934641650225</v>
      </c>
      <c r="BO137" s="11">
        <f>BE137/(AE137-AT137)</f>
        <v>0.1961161698629419</v>
      </c>
      <c r="BP137" s="11"/>
      <c r="BQ137" s="8">
        <f>DF137</f>
        <v>0.6504665084307891</v>
      </c>
      <c r="BR137" s="11">
        <f>DG137</f>
        <v>0.8425077579852137</v>
      </c>
      <c r="BS137" s="11">
        <f>DH137</f>
        <v>0.9488363584786442</v>
      </c>
      <c r="BT137" s="11">
        <f>LARGE(BQ137:BS137,1)</f>
        <v>0.9488363584786442</v>
      </c>
      <c r="BU137" s="11">
        <f>BF137/BT137</f>
        <v>0.1555969592072044</v>
      </c>
      <c r="BV137" s="11"/>
      <c r="BW137" s="8">
        <f>DI137</f>
        <v>1.7423600467872524</v>
      </c>
      <c r="BX137" s="11">
        <f>DJ137</f>
        <v>1.4392530830331298</v>
      </c>
      <c r="BY137" s="11">
        <f>LARGE(BW137:BX137,1)</f>
        <v>1.7423600467872524</v>
      </c>
      <c r="BZ137" s="11">
        <f>BG137/BY137</f>
        <v>0.37438164643632105</v>
      </c>
      <c r="CA137" s="11"/>
      <c r="CC137" s="11"/>
      <c r="CD137" s="11">
        <f>AZ137</f>
        <v>0.5630494117779163</v>
      </c>
      <c r="CE137" s="11">
        <f>CD137*(180/PI())</f>
        <v>32.26035495219819</v>
      </c>
      <c r="CF137" s="11">
        <f>(PI()/2)-CD137</f>
        <v>1.0077469150169802</v>
      </c>
      <c r="CG137" s="11">
        <f>CF137*(180/PI())</f>
        <v>57.73964504780181</v>
      </c>
      <c r="CH137" s="2" t="s">
        <v>13</v>
      </c>
      <c r="CI137" s="11">
        <f>CD137-(CK137+CN137)</f>
        <v>0.18593070969095127</v>
      </c>
      <c r="CJ137" s="11">
        <f>CI137*(180/PI())</f>
        <v>10.653044947163663</v>
      </c>
      <c r="CK137" s="11">
        <f>ACOS((DD137^2+DC137^2-AH137^2)/(2*DD137*DC137))</f>
        <v>0.10195595499281662</v>
      </c>
      <c r="CL137" s="11">
        <f>CK137*(180/PI())</f>
        <v>5.841645917314166</v>
      </c>
      <c r="CM137" s="2" t="s">
        <v>13</v>
      </c>
      <c r="CN137" s="11">
        <f>ACOS((AT137^2+DD137^2-(AG137-AM137)^2)/(2*AT137*DD137))-CF137</f>
        <v>0.27516274709414845</v>
      </c>
      <c r="CO137" s="11">
        <f>CN137*(180/PI())</f>
        <v>15.765664087720364</v>
      </c>
      <c r="CP137" s="11">
        <f>ATAN(AT137/AM137)</f>
        <v>0.5922311965402642</v>
      </c>
      <c r="CQ137" s="11">
        <f>CP137*(180/PI())</f>
        <v>33.9323480577399</v>
      </c>
      <c r="CR137" s="11">
        <f>ACOS((DB137^2+DA137^2-AH137^2)/(2*DB137*DA137))</f>
        <v>0.10480970347763074</v>
      </c>
      <c r="CS137" s="11">
        <f>CR137*(180/PI())</f>
        <v>6.005153661285869</v>
      </c>
      <c r="CT137" s="2" t="s">
        <v>13</v>
      </c>
      <c r="CU137" s="11">
        <f>ACOS((DA137^2+AM137^2-(AE137-AT137)^2)/(2*DA137*AM137))-CD137</f>
        <v>0.53282568981548</v>
      </c>
      <c r="CV137" s="11">
        <f>CU137*(180/PI())</f>
        <v>30.52866324257373</v>
      </c>
      <c r="CW137" s="2" t="s">
        <v>13</v>
      </c>
      <c r="CX137" s="11">
        <f>((PI()/2)-CD137)-(CU137+CR137)</f>
        <v>0.3701115217238695</v>
      </c>
      <c r="CY137" s="11">
        <f>CX137*(180/PI())</f>
        <v>21.205828143942206</v>
      </c>
      <c r="DA137" s="11">
        <f>SQRT(AM137^2+(AE137-AT137)^2)</f>
        <v>1.6708783475921325</v>
      </c>
      <c r="DB137" s="11">
        <f>SQRT((AM137-AH137)^2+(AE137-AT137)^2)</f>
        <v>1.5938869962453555</v>
      </c>
      <c r="DC137" s="11">
        <f>SQRT((AG137-AM137)^2+(AT137-AH137)^2)</f>
        <v>1.766404795545907</v>
      </c>
      <c r="DD137" s="11">
        <f>SQRT((AG137-AM137)^2+AT137^2)</f>
        <v>1.8104680603036751</v>
      </c>
      <c r="DE137" s="11">
        <f>SQRT(AM137^2+AT137^2)</f>
        <v>0.9208658277632366</v>
      </c>
      <c r="DF137" s="11">
        <f>DC137*SIN(CK137+CN137)</f>
        <v>0.6504665084307891</v>
      </c>
      <c r="DG137" s="11">
        <f>DE137*SIN(CP137+CD137)</f>
        <v>0.8425077579852137</v>
      </c>
      <c r="DH137" s="11">
        <f>DB137*SIN(CU137+CR137)</f>
        <v>0.9488363584786442</v>
      </c>
      <c r="DI137" s="11">
        <f>DD137*SIN(CF137+CI137+CK137)</f>
        <v>1.7423600467872524</v>
      </c>
      <c r="DJ137" s="11">
        <f>DA137*SIN(CR137+CX137+CD137)</f>
        <v>1.4392530830331298</v>
      </c>
      <c r="DK137" s="11"/>
      <c r="DL137" s="11"/>
      <c r="DM137" s="11"/>
      <c r="DN137" s="11"/>
      <c r="DO137" s="11"/>
      <c r="DP137" s="11"/>
      <c r="DQ137" s="11"/>
      <c r="DR137" s="11"/>
    </row>
    <row r="138" spans="1:122" ht="15">
      <c r="A138" s="1">
        <v>138</v>
      </c>
      <c r="B138" s="14" t="s">
        <v>109</v>
      </c>
      <c r="C138" s="15" t="s">
        <v>247</v>
      </c>
      <c r="D138" s="12">
        <v>2.5</v>
      </c>
      <c r="E138" s="12">
        <v>1.5</v>
      </c>
      <c r="F138" s="12">
        <v>0.3125</v>
      </c>
      <c r="G138" s="8">
        <f>H138*490/144</f>
        <v>3.921169704861111</v>
      </c>
      <c r="H138" s="16">
        <f>AH138*(AD138+AG138)</f>
        <v>1.15234375</v>
      </c>
      <c r="I138" s="8">
        <f>BD138</f>
        <v>0.7108941590045132</v>
      </c>
      <c r="J138" s="11">
        <f>BN138</f>
        <v>0.44369195775223835</v>
      </c>
      <c r="K138" s="11">
        <f>BI138</f>
        <v>0.7854371657703805</v>
      </c>
      <c r="L138" s="11">
        <f>AM138</f>
        <v>0.8977754237288136</v>
      </c>
      <c r="M138" s="11">
        <f>AO138</f>
        <v>1.6022245762711864</v>
      </c>
      <c r="N138" s="8">
        <f>BE138</f>
        <v>0.19148497931701314</v>
      </c>
      <c r="O138" s="11">
        <f>BO138</f>
        <v>0.1737259206874199</v>
      </c>
      <c r="P138" s="11">
        <f>BJ138</f>
        <v>0.40763956622202313</v>
      </c>
      <c r="Q138" s="11">
        <f>AT138</f>
        <v>0.3977754237288136</v>
      </c>
      <c r="R138" s="11">
        <f>AV138</f>
        <v>1.1022245762711864</v>
      </c>
      <c r="S138" s="8">
        <f>BF138</f>
        <v>0.11946704398268912</v>
      </c>
      <c r="T138" s="11">
        <f>BU138</f>
        <v>0.14090572811840973</v>
      </c>
      <c r="U138" s="11">
        <f>BK138</f>
        <v>0.32198306755968886</v>
      </c>
      <c r="V138" s="11">
        <f>BT138</f>
        <v>0.8478508686481171</v>
      </c>
      <c r="W138" s="8">
        <f>BG138</f>
        <v>0.7829120943388372</v>
      </c>
      <c r="X138" s="11">
        <f>BZ138</f>
        <v>0.47627579750095644</v>
      </c>
      <c r="Y138" s="11">
        <f>BL138</f>
        <v>0.824262374203712</v>
      </c>
      <c r="Z138" s="11">
        <f>BY138</f>
        <v>1.6438208669153822</v>
      </c>
      <c r="AA138" s="11">
        <f>BA138</f>
        <v>19.2367008841538</v>
      </c>
      <c r="AB138" s="11">
        <f>BB138</f>
        <v>0.3489552345791293</v>
      </c>
      <c r="AD138" s="8">
        <f>AE138-AH138</f>
        <v>1.1875</v>
      </c>
      <c r="AE138" s="11">
        <f>E138</f>
        <v>1.5</v>
      </c>
      <c r="AF138" s="11">
        <f>AG138-AH138</f>
        <v>2.1875</v>
      </c>
      <c r="AG138" s="11">
        <f>D138</f>
        <v>2.5</v>
      </c>
      <c r="AH138" s="11">
        <f>F138</f>
        <v>0.3125</v>
      </c>
      <c r="AI138" s="8">
        <f>AG138*AH138</f>
        <v>0.78125</v>
      </c>
      <c r="AJ138" s="11">
        <f>AG138/2</f>
        <v>1.25</v>
      </c>
      <c r="AK138" s="11">
        <f>AD138*AH138</f>
        <v>0.37109375</v>
      </c>
      <c r="AL138" s="11">
        <f>AH138/2</f>
        <v>0.15625</v>
      </c>
      <c r="AM138" s="11">
        <f>(AI138*AJ138+AK138*AL138)/(AI138+AK138)</f>
        <v>0.8977754237288136</v>
      </c>
      <c r="AN138" s="11"/>
      <c r="AO138" s="11">
        <f>AG138-AM138</f>
        <v>1.6022245762711864</v>
      </c>
      <c r="AP138" s="8">
        <f>AE138*AH138</f>
        <v>0.46875</v>
      </c>
      <c r="AQ138" s="11">
        <f>AE138/2</f>
        <v>0.75</v>
      </c>
      <c r="AR138" s="11">
        <f>AF138*AH138</f>
        <v>0.68359375</v>
      </c>
      <c r="AS138" s="11">
        <f>AH138/2</f>
        <v>0.15625</v>
      </c>
      <c r="AT138" s="11">
        <f>(AP138*AQ138+AR138*AS138)/(AP138+AR138)</f>
        <v>0.3977754237288136</v>
      </c>
      <c r="AU138" s="11"/>
      <c r="AV138" s="11">
        <f>AE138-AT138</f>
        <v>1.1022245762711864</v>
      </c>
      <c r="AX138" s="11">
        <f>-(AD138*AE138*AF138*AG138*AH138)/(4*(AE138+AF138))</f>
        <v>-0.2063815876588983</v>
      </c>
      <c r="AY138" s="11">
        <f>IF(AE138=AG138,"N/A",(2*AX138)/(BE138-BD138))</f>
        <v>0.7946782449361667</v>
      </c>
      <c r="AZ138" s="11">
        <f>IF(AE138=AG138,PI()/4,(1/2)*ATAN(AY138))</f>
        <v>0.33574376764978814</v>
      </c>
      <c r="BA138" s="11">
        <f>IF(AE138=AG138,45,(1/2)*ATAN(AY138)*(180/PI()))</f>
        <v>19.2367008841538</v>
      </c>
      <c r="BB138" s="11">
        <f>IF(AE138=AG138,1,TAN(BA138/(180/PI())))</f>
        <v>0.3489552345791293</v>
      </c>
      <c r="BD138" s="11">
        <f>(1/3)*(AH138*(AG138-AM138)^3+AE138*AM138^3-AD138*(AM138-AH138)^3)</f>
        <v>0.7108941590045132</v>
      </c>
      <c r="BE138" s="11">
        <f>(1/3)*(AH138*(AE138-AT138)^3+AG138*AT138^3-AF138*(AT138-AH138)^3)</f>
        <v>0.19148497931701314</v>
      </c>
      <c r="BF138" s="11">
        <f>BD138*(SIN(AZ138))^2+BE138*(COS(AZ138))^2+AX138*SIN(2*AZ138)</f>
        <v>0.11946704398268912</v>
      </c>
      <c r="BG138" s="11">
        <f>BD138*COS(AZ138)^2+BE138*SIN(AZ138)^2-AX138*SIN(2*AZ138)</f>
        <v>0.7829120943388372</v>
      </c>
      <c r="BH138" s="11"/>
      <c r="BI138" s="8">
        <f>SQRT(BD138/H138)</f>
        <v>0.7854371657703805</v>
      </c>
      <c r="BJ138" s="11">
        <f>SQRT(BE138/H138)</f>
        <v>0.40763956622202313</v>
      </c>
      <c r="BK138" s="11">
        <f>SQRT(BF138/H138)</f>
        <v>0.32198306755968886</v>
      </c>
      <c r="BL138" s="11">
        <f>SQRT(BG138/H138)</f>
        <v>0.824262374203712</v>
      </c>
      <c r="BM138" s="11"/>
      <c r="BN138" s="8">
        <f>BD138/(AG138-AM138)</f>
        <v>0.44369195775223835</v>
      </c>
      <c r="BO138" s="11">
        <f>BE138/(AE138-AT138)</f>
        <v>0.1737259206874199</v>
      </c>
      <c r="BP138" s="11"/>
      <c r="BQ138" s="8">
        <f>DF138</f>
        <v>0.4473732207817423</v>
      </c>
      <c r="BR138" s="11">
        <f>DG138</f>
        <v>0.6713572561682587</v>
      </c>
      <c r="BS138" s="11">
        <f>DH138</f>
        <v>0.8478508686481171</v>
      </c>
      <c r="BT138" s="11">
        <f>LARGE(BQ138:BS138,1)</f>
        <v>0.8478508686481171</v>
      </c>
      <c r="BU138" s="11">
        <f>BF138/BT138</f>
        <v>0.14090572811840973</v>
      </c>
      <c r="BV138" s="11"/>
      <c r="BW138" s="8">
        <f>DI138</f>
        <v>1.6438208669153822</v>
      </c>
      <c r="BX138" s="11">
        <f>DJ138</f>
        <v>1.2108001855567438</v>
      </c>
      <c r="BY138" s="11">
        <f>LARGE(BW138:BX138,1)</f>
        <v>1.6438208669153822</v>
      </c>
      <c r="BZ138" s="11">
        <f>BG138/BY138</f>
        <v>0.47627579750095644</v>
      </c>
      <c r="CA138" s="11"/>
      <c r="CC138" s="11"/>
      <c r="CD138" s="11">
        <f>AZ138</f>
        <v>0.33574376764978814</v>
      </c>
      <c r="CE138" s="11">
        <f>CD138*(180/PI())</f>
        <v>19.2367008841538</v>
      </c>
      <c r="CF138" s="11">
        <f>(PI()/2)-CD138</f>
        <v>1.2350525591451085</v>
      </c>
      <c r="CG138" s="11">
        <f>CF138*(180/PI())</f>
        <v>70.7632991158462</v>
      </c>
      <c r="CH138" s="2" t="s">
        <v>13</v>
      </c>
      <c r="CI138" s="11">
        <f>CD138-(CK138+CN138)</f>
        <v>0.05317297062711429</v>
      </c>
      <c r="CJ138" s="11">
        <f>CI138*(180/PI())</f>
        <v>3.046586801106743</v>
      </c>
      <c r="CK138" s="11">
        <f>ACOS((DD138^2+DC138^2-AH138^2)/(2*DD138*DC138))</f>
        <v>0.19017157987756295</v>
      </c>
      <c r="CL138" s="11">
        <f>CK138*(180/PI())</f>
        <v>10.89602891031937</v>
      </c>
      <c r="CM138" s="2" t="s">
        <v>13</v>
      </c>
      <c r="CN138" s="11">
        <f>ACOS((AT138^2+DD138^2-(AG138-AM138)^2)/(2*AT138*DD138))-CF138</f>
        <v>0.0923992171451109</v>
      </c>
      <c r="CO138" s="11">
        <f>CN138*(180/PI())</f>
        <v>5.29408517272769</v>
      </c>
      <c r="CP138" s="11">
        <f>ATAN(AT138/AM138)</f>
        <v>0.4170742123361922</v>
      </c>
      <c r="CQ138" s="11">
        <f>CP138*(180/PI())</f>
        <v>23.896592110606946</v>
      </c>
      <c r="CR138" s="11">
        <f>ACOS((DB138^2+DA138^2-AH138^2)/(2*DB138*DA138))</f>
        <v>0.19539261451735812</v>
      </c>
      <c r="CS138" s="11">
        <f>CR138*(180/PI())</f>
        <v>11.19517215987124</v>
      </c>
      <c r="CT138" s="2" t="s">
        <v>13</v>
      </c>
      <c r="CU138" s="11">
        <f>ACOS((DA138^2+AM138^2-(AE138-AT138)^2)/(2*DA138*AM138))-CD138</f>
        <v>0.551525110426883</v>
      </c>
      <c r="CV138" s="11">
        <f>CU138*(180/PI())</f>
        <v>31.60006112294707</v>
      </c>
      <c r="CW138" s="2" t="s">
        <v>13</v>
      </c>
      <c r="CX138" s="11">
        <f>((PI()/2)-CD138)-(CU138+CR138)</f>
        <v>0.48813483420086734</v>
      </c>
      <c r="CY138" s="11">
        <f>CX138*(180/PI())</f>
        <v>27.968065833027893</v>
      </c>
      <c r="DA138" s="11">
        <f>SQRT(AM138^2+(AE138-AT138)^2)</f>
        <v>1.421583528318912</v>
      </c>
      <c r="DB138" s="11">
        <f>SQRT((AM138-AH138)^2+(AE138-AT138)^2)</f>
        <v>1.2479768980863142</v>
      </c>
      <c r="DC138" s="11">
        <f>SQRT((AG138-AM138)^2+(AT138-AH138)^2)</f>
        <v>1.6044922844001188</v>
      </c>
      <c r="DD138" s="11">
        <f>SQRT((AG138-AM138)^2+AT138^2)</f>
        <v>1.6508630714053847</v>
      </c>
      <c r="DE138" s="11">
        <f>SQRT(AM138^2+AT138^2)</f>
        <v>0.9819501001446499</v>
      </c>
      <c r="DF138" s="11">
        <f>DC138*SIN(CK138+CN138)</f>
        <v>0.4473732207817423</v>
      </c>
      <c r="DG138" s="11">
        <f>DE138*SIN(CP138+CD138)</f>
        <v>0.6713572561682587</v>
      </c>
      <c r="DH138" s="11">
        <f>DB138*SIN(CU138+CR138)</f>
        <v>0.8478508686481171</v>
      </c>
      <c r="DI138" s="11">
        <f>DD138*SIN(CF138+CI138+CK138)</f>
        <v>1.6438208669153822</v>
      </c>
      <c r="DJ138" s="11">
        <f>DA138*SIN(CR138+CX138+CD138)</f>
        <v>1.2108001855567438</v>
      </c>
      <c r="DK138" s="11"/>
      <c r="DL138" s="11"/>
      <c r="DM138" s="11"/>
      <c r="DN138" s="11"/>
      <c r="DO138" s="11"/>
      <c r="DP138" s="11"/>
      <c r="DQ138" s="11"/>
      <c r="DR138" s="11"/>
    </row>
    <row r="139" spans="1:122" ht="15">
      <c r="A139" s="5">
        <v>139</v>
      </c>
      <c r="B139" s="14" t="s">
        <v>109</v>
      </c>
      <c r="C139" s="15" t="s">
        <v>248</v>
      </c>
      <c r="D139" s="12">
        <v>2.5</v>
      </c>
      <c r="E139" s="12">
        <v>1.5</v>
      </c>
      <c r="F139" s="12">
        <v>0.25</v>
      </c>
      <c r="G139" s="8">
        <f>H139*490/144</f>
        <v>3.1901041666666665</v>
      </c>
      <c r="H139" s="16">
        <f>AH139*(AD139+AG139)</f>
        <v>0.9375</v>
      </c>
      <c r="I139" s="8">
        <f>BD139</f>
        <v>0.5908203125</v>
      </c>
      <c r="J139" s="11">
        <f>BN139</f>
        <v>0.3635817307692308</v>
      </c>
      <c r="K139" s="11">
        <f>BI139</f>
        <v>0.7938566201357354</v>
      </c>
      <c r="L139" s="11">
        <f>AM139</f>
        <v>0.875</v>
      </c>
      <c r="M139" s="11">
        <f>AO139</f>
        <v>1.625</v>
      </c>
      <c r="N139" s="8">
        <f>BE139</f>
        <v>0.1611328125</v>
      </c>
      <c r="O139" s="11">
        <f>BO139</f>
        <v>0.14322916666666666</v>
      </c>
      <c r="P139" s="11">
        <f>BJ139</f>
        <v>0.414578098794425</v>
      </c>
      <c r="Q139" s="11">
        <f>AT139</f>
        <v>0.375</v>
      </c>
      <c r="R139" s="11">
        <f>AV139</f>
        <v>1.125</v>
      </c>
      <c r="S139" s="8">
        <f>BF139</f>
        <v>0.09838534368062703</v>
      </c>
      <c r="T139" s="11">
        <f>BU139</f>
        <v>0.11582877245920145</v>
      </c>
      <c r="U139" s="11">
        <f>BK139</f>
        <v>0.32395117933520295</v>
      </c>
      <c r="V139" s="11">
        <f>BT139</f>
        <v>0.8494033182927968</v>
      </c>
      <c r="W139" s="8">
        <f>BG139</f>
        <v>0.653567781319373</v>
      </c>
      <c r="X139" s="11">
        <f>BZ139</f>
        <v>0.39455038061190173</v>
      </c>
      <c r="Y139" s="11">
        <f>BL139</f>
        <v>0.8349484814889266</v>
      </c>
      <c r="Z139" s="11">
        <f>BY139</f>
        <v>1.6564875195552096</v>
      </c>
      <c r="AA139" s="11">
        <f>BA139</f>
        <v>19.64470343125018</v>
      </c>
      <c r="AB139" s="11">
        <f>BB139</f>
        <v>0.3569633781724328</v>
      </c>
      <c r="AD139" s="8">
        <f>AE139-AH139</f>
        <v>1.25</v>
      </c>
      <c r="AE139" s="11">
        <f>E139</f>
        <v>1.5</v>
      </c>
      <c r="AF139" s="11">
        <f>AG139-AH139</f>
        <v>2.25</v>
      </c>
      <c r="AG139" s="11">
        <f>D139</f>
        <v>2.5</v>
      </c>
      <c r="AH139" s="11">
        <f>F139</f>
        <v>0.25</v>
      </c>
      <c r="AI139" s="8">
        <f>AG139*AH139</f>
        <v>0.625</v>
      </c>
      <c r="AJ139" s="11">
        <f>AG139/2</f>
        <v>1.25</v>
      </c>
      <c r="AK139" s="11">
        <f>AD139*AH139</f>
        <v>0.3125</v>
      </c>
      <c r="AL139" s="11">
        <f>AH139/2</f>
        <v>0.125</v>
      </c>
      <c r="AM139" s="11">
        <f>(AI139*AJ139+AK139*AL139)/(AI139+AK139)</f>
        <v>0.875</v>
      </c>
      <c r="AN139" s="11"/>
      <c r="AO139" s="11">
        <f>AG139-AM139</f>
        <v>1.625</v>
      </c>
      <c r="AP139" s="8">
        <f>AE139*AH139</f>
        <v>0.375</v>
      </c>
      <c r="AQ139" s="11">
        <f>AE139/2</f>
        <v>0.75</v>
      </c>
      <c r="AR139" s="11">
        <f>AF139*AH139</f>
        <v>0.5625</v>
      </c>
      <c r="AS139" s="11">
        <f>AH139/2</f>
        <v>0.125</v>
      </c>
      <c r="AT139" s="11">
        <f>(AP139*AQ139+AR139*AS139)/(AP139+AR139)</f>
        <v>0.375</v>
      </c>
      <c r="AU139" s="11"/>
      <c r="AV139" s="11">
        <f>AE139-AT139</f>
        <v>1.125</v>
      </c>
      <c r="AX139" s="11">
        <f>-(AD139*AE139*AF139*AG139*AH139)/(4*(AE139+AF139))</f>
        <v>-0.17578125</v>
      </c>
      <c r="AY139" s="11">
        <f>IF(AE139=AG139,"N/A",(2*AX139)/(BE139-BD139))</f>
        <v>0.8181818181818182</v>
      </c>
      <c r="AZ139" s="11">
        <f>IF(AE139=AG139,PI()/4,(1/2)*ATAN(AY139))</f>
        <v>0.34286475545314316</v>
      </c>
      <c r="BA139" s="11">
        <f>IF(AE139=AG139,45,(1/2)*ATAN(AY139)*(180/PI()))</f>
        <v>19.64470343125018</v>
      </c>
      <c r="BB139" s="11">
        <f>IF(AE139=AG139,1,TAN(BA139/(180/PI())))</f>
        <v>0.3569633781724328</v>
      </c>
      <c r="BD139" s="11">
        <f>(1/3)*(AH139*(AG139-AM139)^3+AE139*AM139^3-AD139*(AM139-AH139)^3)</f>
        <v>0.5908203125</v>
      </c>
      <c r="BE139" s="11">
        <f>(1/3)*(AH139*(AE139-AT139)^3+AG139*AT139^3-AF139*(AT139-AH139)^3)</f>
        <v>0.1611328125</v>
      </c>
      <c r="BF139" s="11">
        <f>BD139*(SIN(AZ139))^2+BE139*(COS(AZ139))^2+AX139*SIN(2*AZ139)</f>
        <v>0.09838534368062703</v>
      </c>
      <c r="BG139" s="11">
        <f>BD139*COS(AZ139)^2+BE139*SIN(AZ139)^2-AX139*SIN(2*AZ139)</f>
        <v>0.653567781319373</v>
      </c>
      <c r="BH139" s="11"/>
      <c r="BI139" s="8">
        <f>SQRT(BD139/H139)</f>
        <v>0.7938566201357354</v>
      </c>
      <c r="BJ139" s="11">
        <f>SQRT(BE139/H139)</f>
        <v>0.414578098794425</v>
      </c>
      <c r="BK139" s="11">
        <f>SQRT(BF139/H139)</f>
        <v>0.32395117933520295</v>
      </c>
      <c r="BL139" s="11">
        <f>SQRT(BG139/H139)</f>
        <v>0.8349484814889266</v>
      </c>
      <c r="BM139" s="11"/>
      <c r="BN139" s="8">
        <f>BD139/(AG139-AM139)</f>
        <v>0.3635817307692308</v>
      </c>
      <c r="BO139" s="11">
        <f>BE139/(AE139-AT139)</f>
        <v>0.14322916666666666</v>
      </c>
      <c r="BP139" s="11"/>
      <c r="BQ139" s="8">
        <f>DF139</f>
        <v>0.4285786026502434</v>
      </c>
      <c r="BR139" s="11">
        <f>DG139</f>
        <v>0.6473364611445322</v>
      </c>
      <c r="BS139" s="11">
        <f>DH139</f>
        <v>0.8494033182927968</v>
      </c>
      <c r="BT139" s="11">
        <f>LARGE(BQ139:BS139,1)</f>
        <v>0.8494033182927968</v>
      </c>
      <c r="BU139" s="11">
        <f>BF139/BT139</f>
        <v>0.11582877245920145</v>
      </c>
      <c r="BV139" s="11"/>
      <c r="BW139" s="8">
        <f>DI139</f>
        <v>1.6564875195552096</v>
      </c>
      <c r="BX139" s="11">
        <f>DJ139</f>
        <v>1.202280801220606</v>
      </c>
      <c r="BY139" s="11">
        <f>LARGE(BW139:BX139,1)</f>
        <v>1.6564875195552096</v>
      </c>
      <c r="BZ139" s="11">
        <f>BG139/BY139</f>
        <v>0.39455038061190173</v>
      </c>
      <c r="CA139" s="11"/>
      <c r="CC139" s="11"/>
      <c r="CD139" s="11">
        <f>AZ139</f>
        <v>0.34286475545314316</v>
      </c>
      <c r="CE139" s="11">
        <f>CD139*(180/PI())</f>
        <v>19.64470343125018</v>
      </c>
      <c r="CF139" s="11">
        <f>(PI()/2)-CD139</f>
        <v>1.2279315713417533</v>
      </c>
      <c r="CG139" s="11">
        <f>CF139*(180/PI())</f>
        <v>70.35529656874982</v>
      </c>
      <c r="CH139" s="2" t="s">
        <v>13</v>
      </c>
      <c r="CI139" s="11">
        <f>CD139-(CK139+CN139)</f>
        <v>0.07677189126977763</v>
      </c>
      <c r="CJ139" s="11">
        <f>CI139*(180/PI())</f>
        <v>4.398705354995508</v>
      </c>
      <c r="CK139" s="11">
        <f>ACOS((DD139^2+DC139^2-AH139^2)/(2*DD139*DC139))</f>
        <v>0.15002695678410816</v>
      </c>
      <c r="CL139" s="11">
        <f>CK139*(180/PI())</f>
        <v>8.595911436920991</v>
      </c>
      <c r="CM139" s="2" t="s">
        <v>13</v>
      </c>
      <c r="CN139" s="11">
        <f>ACOS((AT139^2+DD139^2-(AG139-AM139)^2)/(2*AT139*DD139))-CF139</f>
        <v>0.11606590739925737</v>
      </c>
      <c r="CO139" s="11">
        <f>CN139*(180/PI())</f>
        <v>6.65008663933368</v>
      </c>
      <c r="CP139" s="11">
        <f>ATAN(AT139/AM139)</f>
        <v>0.4048917862850834</v>
      </c>
      <c r="CQ139" s="11">
        <f>CP139*(180/PI())</f>
        <v>23.198590513648185</v>
      </c>
      <c r="CR139" s="11">
        <f>ACOS((DB139^2+DA139^2-AH139^2)/(2*DB139*DA139))</f>
        <v>0.15394466445834953</v>
      </c>
      <c r="CS139" s="11">
        <f>CR139*(180/PI())</f>
        <v>8.820379552021036</v>
      </c>
      <c r="CT139" s="2" t="s">
        <v>13</v>
      </c>
      <c r="CU139" s="11">
        <f>ACOS((DA139^2+AM139^2-(AE139-AT139)^2)/(2*DA139*AM139))-CD139</f>
        <v>0.5668884024910665</v>
      </c>
      <c r="CV139" s="11">
        <f>CU139*(180/PI())</f>
        <v>32.48031291765162</v>
      </c>
      <c r="CW139" s="2" t="s">
        <v>13</v>
      </c>
      <c r="CX139" s="11">
        <f>((PI()/2)-CD139)-(CU139+CR139)</f>
        <v>0.5070985043923373</v>
      </c>
      <c r="CY139" s="11">
        <f>CX139*(180/PI())</f>
        <v>29.054604099077164</v>
      </c>
      <c r="DA139" s="11">
        <f>SQRT(AM139^2+(AE139-AT139)^2)</f>
        <v>1.4252192813739224</v>
      </c>
      <c r="DB139" s="11">
        <f>SQRT((AM139-AH139)^2+(AE139-AT139)^2)</f>
        <v>1.286953767623375</v>
      </c>
      <c r="DC139" s="11">
        <f>SQRT((AG139-AM139)^2+(AT139-AH139)^2)</f>
        <v>1.6298006013006623</v>
      </c>
      <c r="DD139" s="11">
        <f>SQRT((AG139-AM139)^2+AT139^2)</f>
        <v>1.6677080080157918</v>
      </c>
      <c r="DE139" s="11">
        <f>SQRT(AM139^2+AT139^2)</f>
        <v>0.9519716382329886</v>
      </c>
      <c r="DF139" s="11">
        <f>DC139*SIN(CK139+CN139)</f>
        <v>0.4285786026502434</v>
      </c>
      <c r="DG139" s="11">
        <f>DE139*SIN(CP139+CD139)</f>
        <v>0.6473364611445322</v>
      </c>
      <c r="DH139" s="11">
        <f>DB139*SIN(CU139+CR139)</f>
        <v>0.8494033182927968</v>
      </c>
      <c r="DI139" s="11">
        <f>DD139*SIN(CF139+CI139+CK139)</f>
        <v>1.6564875195552096</v>
      </c>
      <c r="DJ139" s="11">
        <f>DA139*SIN(CR139+CX139+CD139)</f>
        <v>1.202280801220606</v>
      </c>
      <c r="DK139" s="11"/>
      <c r="DL139" s="11"/>
      <c r="DM139" s="11"/>
      <c r="DN139" s="11"/>
      <c r="DO139" s="11"/>
      <c r="DP139" s="11"/>
      <c r="DQ139" s="11"/>
      <c r="DR139" s="11"/>
    </row>
    <row r="140" spans="1:122" ht="15">
      <c r="A140" s="1">
        <v>140</v>
      </c>
      <c r="B140" s="14" t="s">
        <v>109</v>
      </c>
      <c r="C140" s="15" t="s">
        <v>249</v>
      </c>
      <c r="D140" s="12">
        <v>2.5</v>
      </c>
      <c r="E140" s="12">
        <v>1.5</v>
      </c>
      <c r="F140" s="12">
        <v>0.1875</v>
      </c>
      <c r="G140" s="8">
        <f>H140*490/144</f>
        <v>2.4324544270833335</v>
      </c>
      <c r="H140" s="16">
        <f>AH140*(AD140+AG140)</f>
        <v>0.71484375</v>
      </c>
      <c r="I140" s="8">
        <f>BD140</f>
        <v>0.4606033700411438</v>
      </c>
      <c r="J140" s="11">
        <f>BN140</f>
        <v>0.2794833006901811</v>
      </c>
      <c r="K140" s="11">
        <f>BI140</f>
        <v>0.8027087431916724</v>
      </c>
      <c r="L140" s="11">
        <f>AM140</f>
        <v>0.8519467213114754</v>
      </c>
      <c r="M140" s="11">
        <f>AO140</f>
        <v>1.6480532786885247</v>
      </c>
      <c r="N140" s="8">
        <f>BE140</f>
        <v>0.1274734872286437</v>
      </c>
      <c r="O140" s="11">
        <f>BO140</f>
        <v>0.11103446991089358</v>
      </c>
      <c r="P140" s="11">
        <f>BJ140</f>
        <v>0.42228375156227893</v>
      </c>
      <c r="Q140" s="11">
        <f>AT140</f>
        <v>0.3519467213114754</v>
      </c>
      <c r="R140" s="11">
        <f>AV140</f>
        <v>1.1480532786885247</v>
      </c>
      <c r="S140" s="8">
        <f>BF140</f>
        <v>0.0764901515692239</v>
      </c>
      <c r="T140" s="11">
        <f>BU140</f>
        <v>0.08985650459618232</v>
      </c>
      <c r="U140" s="11">
        <f>BK140</f>
        <v>0.32711254393992406</v>
      </c>
      <c r="V140" s="11">
        <f>BT140</f>
        <v>0.8512477968397815</v>
      </c>
      <c r="W140" s="8">
        <f>BG140</f>
        <v>0.5115867057005636</v>
      </c>
      <c r="X140" s="11">
        <f>BZ140</f>
        <v>0.30652948492873566</v>
      </c>
      <c r="Y140" s="11">
        <f>BL140</f>
        <v>0.8459682481198795</v>
      </c>
      <c r="Z140" s="11">
        <f>BY140</f>
        <v>1.6689640992268697</v>
      </c>
      <c r="AA140" s="11">
        <f>BA140</f>
        <v>20.017756814564738</v>
      </c>
      <c r="AB140" s="11">
        <f>BB140</f>
        <v>0.3643212445165164</v>
      </c>
      <c r="AD140" s="8">
        <f>AE140-AH140</f>
        <v>1.3125</v>
      </c>
      <c r="AE140" s="11">
        <f>E140</f>
        <v>1.5</v>
      </c>
      <c r="AF140" s="11">
        <f>AG140-AH140</f>
        <v>2.3125</v>
      </c>
      <c r="AG140" s="11">
        <f>D140</f>
        <v>2.5</v>
      </c>
      <c r="AH140" s="11">
        <f>F140</f>
        <v>0.1875</v>
      </c>
      <c r="AI140" s="8">
        <f>AG140*AH140</f>
        <v>0.46875</v>
      </c>
      <c r="AJ140" s="11">
        <f>AG140/2</f>
        <v>1.25</v>
      </c>
      <c r="AK140" s="11">
        <f>AD140*AH140</f>
        <v>0.24609375</v>
      </c>
      <c r="AL140" s="11">
        <f>AH140/2</f>
        <v>0.09375</v>
      </c>
      <c r="AM140" s="11">
        <f>(AI140*AJ140+AK140*AL140)/(AI140+AK140)</f>
        <v>0.8519467213114754</v>
      </c>
      <c r="AN140" s="11"/>
      <c r="AO140" s="11">
        <f>AG140-AM140</f>
        <v>1.6480532786885247</v>
      </c>
      <c r="AP140" s="8">
        <f>AE140*AH140</f>
        <v>0.28125</v>
      </c>
      <c r="AQ140" s="11">
        <f>AE140/2</f>
        <v>0.75</v>
      </c>
      <c r="AR140" s="11">
        <f>AF140*AH140</f>
        <v>0.43359375</v>
      </c>
      <c r="AS140" s="11">
        <f>AH140/2</f>
        <v>0.09375</v>
      </c>
      <c r="AT140" s="11">
        <f>(AP140*AQ140+AR140*AS140)/(AP140+AR140)</f>
        <v>0.3519467213114754</v>
      </c>
      <c r="AU140" s="11"/>
      <c r="AV140" s="11">
        <f>AE140-AT140</f>
        <v>1.1480532786885247</v>
      </c>
      <c r="AX140" s="11">
        <f>-(AD140*AE140*AF140*AG140*AH140)/(4*(AE140+AF140))</f>
        <v>-0.1399406057889344</v>
      </c>
      <c r="AY140" s="11">
        <f>IF(AE140=AG140,"N/A",(2*AX140)/(BE140-BD140))</f>
        <v>0.8401564255206672</v>
      </c>
      <c r="AZ140" s="11">
        <f>IF(AE140=AG140,PI()/4,(1/2)*ATAN(AY140))</f>
        <v>0.34937576527768666</v>
      </c>
      <c r="BA140" s="11">
        <f>IF(AE140=AG140,45,(1/2)*ATAN(AY140)*(180/PI()))</f>
        <v>20.017756814564738</v>
      </c>
      <c r="BB140" s="11">
        <f>IF(AE140=AG140,1,TAN(BA140/(180/PI())))</f>
        <v>0.3643212445165164</v>
      </c>
      <c r="BD140" s="11">
        <f>(1/3)*(AH140*(AG140-AM140)^3+AE140*AM140^3-AD140*(AM140-AH140)^3)</f>
        <v>0.4606033700411438</v>
      </c>
      <c r="BE140" s="11">
        <f>(1/3)*(AH140*(AE140-AT140)^3+AG140*AT140^3-AF140*(AT140-AH140)^3)</f>
        <v>0.1274734872286437</v>
      </c>
      <c r="BF140" s="11">
        <f>BD140*(SIN(AZ140))^2+BE140*(COS(AZ140))^2+AX140*SIN(2*AZ140)</f>
        <v>0.0764901515692239</v>
      </c>
      <c r="BG140" s="11">
        <f>BD140*COS(AZ140)^2+BE140*SIN(AZ140)^2-AX140*SIN(2*AZ140)</f>
        <v>0.5115867057005636</v>
      </c>
      <c r="BH140" s="11"/>
      <c r="BI140" s="8">
        <f>SQRT(BD140/H140)</f>
        <v>0.8027087431916724</v>
      </c>
      <c r="BJ140" s="11">
        <f>SQRT(BE140/H140)</f>
        <v>0.42228375156227893</v>
      </c>
      <c r="BK140" s="11">
        <f>SQRT(BF140/H140)</f>
        <v>0.32711254393992406</v>
      </c>
      <c r="BL140" s="11">
        <f>SQRT(BG140/H140)</f>
        <v>0.8459682481198795</v>
      </c>
      <c r="BM140" s="11"/>
      <c r="BN140" s="8">
        <f>BD140/(AG140-AM140)</f>
        <v>0.2794833006901811</v>
      </c>
      <c r="BO140" s="11">
        <f>BE140/(AE140-AT140)</f>
        <v>0.11103446991089358</v>
      </c>
      <c r="BP140" s="11"/>
      <c r="BQ140" s="8">
        <f>DF140</f>
        <v>0.40963541314339247</v>
      </c>
      <c r="BR140" s="11">
        <f>DG140</f>
        <v>0.6223154493824347</v>
      </c>
      <c r="BS140" s="11">
        <f>DH140</f>
        <v>0.8512477968397815</v>
      </c>
      <c r="BT140" s="11">
        <f>LARGE(BQ140:BS140,1)</f>
        <v>0.8512477968397815</v>
      </c>
      <c r="BU140" s="11">
        <f>BF140/BT140</f>
        <v>0.08985650459618232</v>
      </c>
      <c r="BV140" s="11"/>
      <c r="BW140" s="8">
        <f>DI140</f>
        <v>1.6689640992268697</v>
      </c>
      <c r="BX140" s="11">
        <f>DJ140</f>
        <v>1.1934693745263611</v>
      </c>
      <c r="BY140" s="11">
        <f>LARGE(BW140:BX140,1)</f>
        <v>1.6689640992268697</v>
      </c>
      <c r="BZ140" s="11">
        <f>BG140/BY140</f>
        <v>0.30652948492873566</v>
      </c>
      <c r="CA140" s="11"/>
      <c r="CC140" s="11"/>
      <c r="CD140" s="11">
        <f>AZ140</f>
        <v>0.34937576527768666</v>
      </c>
      <c r="CE140" s="11">
        <f>CD140*(180/PI())</f>
        <v>20.017756814564738</v>
      </c>
      <c r="CF140" s="11">
        <f>(PI()/2)-CD140</f>
        <v>1.2214205615172098</v>
      </c>
      <c r="CG140" s="11">
        <f>CF140*(180/PI())</f>
        <v>69.98224318543525</v>
      </c>
      <c r="CH140" s="2" t="s">
        <v>13</v>
      </c>
      <c r="CI140" s="11">
        <f>CD140-(CK140+CN140)</f>
        <v>0.09945320821761683</v>
      </c>
      <c r="CJ140" s="11">
        <f>CI140*(180/PI())</f>
        <v>5.698249089905241</v>
      </c>
      <c r="CK140" s="11">
        <f>ACOS((DD140^2+DC140^2-AH140^2)/(2*DD140*DC140))</f>
        <v>0.11093947330127207</v>
      </c>
      <c r="CL140" s="11">
        <f>CK140*(180/PI())</f>
        <v>6.356363601567168</v>
      </c>
      <c r="CM140" s="2" t="s">
        <v>13</v>
      </c>
      <c r="CN140" s="11">
        <f>ACOS((AT140^2+DD140^2-(AG140-AM140)^2)/(2*AT140*DD140))-CF140</f>
        <v>0.13898308375879775</v>
      </c>
      <c r="CO140" s="11">
        <f>CN140*(180/PI())</f>
        <v>7.963144123092329</v>
      </c>
      <c r="CP140" s="11">
        <f>ATAN(AT140/AM140)</f>
        <v>0.3917557735430712</v>
      </c>
      <c r="CQ140" s="11">
        <f>CP140*(180/PI())</f>
        <v>22.445952423900817</v>
      </c>
      <c r="CR140" s="11">
        <f>ACOS((DB140^2+DA140^2-AH140^2)/(2*DB140*DA140))</f>
        <v>0.11375760072724139</v>
      </c>
      <c r="CS140" s="11">
        <f>CR140*(180/PI())</f>
        <v>6.517830409205276</v>
      </c>
      <c r="CT140" s="2" t="s">
        <v>13</v>
      </c>
      <c r="CU140" s="11">
        <f>ACOS((DA140^2+AM140^2-(AE140-AT140)^2)/(2*DA140*AM140))-CD140</f>
        <v>0.5830079202369863</v>
      </c>
      <c r="CV140" s="11">
        <f>CU140*(180/PI())</f>
        <v>33.403893252279055</v>
      </c>
      <c r="CW140" s="2" t="s">
        <v>13</v>
      </c>
      <c r="CX140" s="11">
        <f>((PI()/2)-CD140)-(CU140+CR140)</f>
        <v>0.5246550405529821</v>
      </c>
      <c r="CY140" s="11">
        <f>CX140*(180/PI())</f>
        <v>30.060519523950926</v>
      </c>
      <c r="DA140" s="11">
        <f>SQRT(AM140^2+(AE140-AT140)^2)</f>
        <v>1.4296291640355006</v>
      </c>
      <c r="DB140" s="11">
        <f>SQRT((AM140-AH140)^2+(AE140-AT140)^2)</f>
        <v>1.3264674048649068</v>
      </c>
      <c r="DC140" s="11">
        <f>SQRT((AG140-AM140)^2+(AT140-AH140)^2)</f>
        <v>1.6562374025320434</v>
      </c>
      <c r="DD140" s="11">
        <f>SQRT((AG140-AM140)^2+AT140^2)</f>
        <v>1.6852139638745856</v>
      </c>
      <c r="DE140" s="11">
        <f>SQRT(AM140^2+AT140^2)</f>
        <v>0.9217807280450542</v>
      </c>
      <c r="DF140" s="11">
        <f>DC140*SIN(CK140+CN140)</f>
        <v>0.40963541314339247</v>
      </c>
      <c r="DG140" s="11">
        <f>DE140*SIN(CP140+CD140)</f>
        <v>0.6223154493824347</v>
      </c>
      <c r="DH140" s="11">
        <f>DB140*SIN(CU140+CR140)</f>
        <v>0.8512477968397815</v>
      </c>
      <c r="DI140" s="11">
        <f>DD140*SIN(CF140+CI140+CK140)</f>
        <v>1.6689640992268697</v>
      </c>
      <c r="DJ140" s="11">
        <f>DA140*SIN(CR140+CX140+CD140)</f>
        <v>1.1934693745263611</v>
      </c>
      <c r="DK140" s="11"/>
      <c r="DL140" s="11"/>
      <c r="DM140" s="11"/>
      <c r="DN140" s="11"/>
      <c r="DO140" s="11"/>
      <c r="DP140" s="11"/>
      <c r="DQ140" s="11"/>
      <c r="DR140" s="11"/>
    </row>
    <row r="141" spans="1:122" ht="15">
      <c r="A141" s="5">
        <v>141</v>
      </c>
      <c r="B141" s="14" t="s">
        <v>116</v>
      </c>
      <c r="C141" s="15" t="s">
        <v>250</v>
      </c>
      <c r="D141" s="13">
        <v>2</v>
      </c>
      <c r="E141" s="13">
        <v>2</v>
      </c>
      <c r="F141" s="12">
        <v>0.375</v>
      </c>
      <c r="G141" s="8">
        <f>H141*490/144</f>
        <v>4.625651041666667</v>
      </c>
      <c r="H141" s="16">
        <f>AH141*(AD141+AG141)</f>
        <v>1.359375</v>
      </c>
      <c r="I141" s="8">
        <f>BD141</f>
        <v>0.4790901973329741</v>
      </c>
      <c r="J141" s="11">
        <f>BN141</f>
        <v>0.3511814400671406</v>
      </c>
      <c r="K141" s="11">
        <f>BI141</f>
        <v>0.5936616613467577</v>
      </c>
      <c r="L141" s="11">
        <f>AM141</f>
        <v>0.6357758620689655</v>
      </c>
      <c r="M141" s="11">
        <f>AO141</f>
        <v>1.3642241379310345</v>
      </c>
      <c r="N141" s="8">
        <f>BE141</f>
        <v>0.4790901973329741</v>
      </c>
      <c r="O141" s="11">
        <f>BO141</f>
        <v>0.3511814400671406</v>
      </c>
      <c r="P141" s="11">
        <f>BJ141</f>
        <v>0.5936616613467577</v>
      </c>
      <c r="Q141" s="11">
        <f>AT141</f>
        <v>0.6357758620689655</v>
      </c>
      <c r="R141" s="11">
        <f>AV141</f>
        <v>1.3642241379310345</v>
      </c>
      <c r="S141" s="8">
        <f>BF141</f>
        <v>0.20592209388469823</v>
      </c>
      <c r="T141" s="11">
        <f>BU141</f>
        <v>0.22902553819542165</v>
      </c>
      <c r="U141" s="11">
        <f>BK141</f>
        <v>0.3892080672844773</v>
      </c>
      <c r="V141" s="11">
        <f>BT141</f>
        <v>0.8991228467673773</v>
      </c>
      <c r="W141" s="8">
        <f>BG141</f>
        <v>0.75225830078125</v>
      </c>
      <c r="X141" s="11">
        <f>BZ141</f>
        <v>0.5319269456862914</v>
      </c>
      <c r="Y141" s="11">
        <f>BL141</f>
        <v>0.7438987946398802</v>
      </c>
      <c r="Z141" s="11">
        <f>BY141</f>
        <v>1.414213562373095</v>
      </c>
      <c r="AA141" s="11">
        <f>BA141</f>
        <v>45</v>
      </c>
      <c r="AB141" s="11">
        <f>BB141</f>
        <v>1</v>
      </c>
      <c r="AD141" s="8">
        <f>AE141-AH141</f>
        <v>1.625</v>
      </c>
      <c r="AE141" s="11">
        <f>E141</f>
        <v>2</v>
      </c>
      <c r="AF141" s="11">
        <f>AG141-AH141</f>
        <v>1.625</v>
      </c>
      <c r="AG141" s="11">
        <f>D141</f>
        <v>2</v>
      </c>
      <c r="AH141" s="11">
        <f>F141</f>
        <v>0.375</v>
      </c>
      <c r="AI141" s="8">
        <f>AG141*AH141</f>
        <v>0.75</v>
      </c>
      <c r="AJ141" s="11">
        <f>AG141/2</f>
        <v>1</v>
      </c>
      <c r="AK141" s="11">
        <f>AD141*AH141</f>
        <v>0.609375</v>
      </c>
      <c r="AL141" s="11">
        <f>AH141/2</f>
        <v>0.1875</v>
      </c>
      <c r="AM141" s="11">
        <f>(AI141*AJ141+AK141*AL141)/(AI141+AK141)</f>
        <v>0.6357758620689655</v>
      </c>
      <c r="AN141" s="11"/>
      <c r="AO141" s="11">
        <f>AG141-AM141</f>
        <v>1.3642241379310345</v>
      </c>
      <c r="AP141" s="8">
        <f>AE141*AH141</f>
        <v>0.75</v>
      </c>
      <c r="AQ141" s="11">
        <f>AE141/2</f>
        <v>1</v>
      </c>
      <c r="AR141" s="11">
        <f>AF141*AH141</f>
        <v>0.609375</v>
      </c>
      <c r="AS141" s="11">
        <f>AH141/2</f>
        <v>0.1875</v>
      </c>
      <c r="AT141" s="11">
        <f>(AP141*AQ141+AR141*AS141)/(AP141+AR141)</f>
        <v>0.6357758620689655</v>
      </c>
      <c r="AU141" s="11"/>
      <c r="AV141" s="11">
        <f>AE141-AT141</f>
        <v>1.3642241379310345</v>
      </c>
      <c r="AX141" s="11">
        <f>-(AD141*AE141*AF141*AG141*AH141)/(4*(AE141+AF141))</f>
        <v>-0.27316810344827586</v>
      </c>
      <c r="AY141" s="11" t="str">
        <f>IF(AE141=AG141,"N/A",(2*AX141)/(BE141-BD141))</f>
        <v>N/A</v>
      </c>
      <c r="AZ141" s="11">
        <f>IF(AE141=AG141,PI()/4,(1/2)*ATAN(AY141))</f>
        <v>0.7853981633974483</v>
      </c>
      <c r="BA141" s="11">
        <f>IF(AE141=AG141,45,(1/2)*ATAN(AY141)*(180/PI()))</f>
        <v>45</v>
      </c>
      <c r="BB141" s="11">
        <f>IF(AE141=AG141,1,TAN(BA141/(180/PI())))</f>
        <v>1</v>
      </c>
      <c r="BD141" s="11">
        <f>(1/3)*(AH141*(AG141-AM141)^3+AE141*AM141^3-AD141*(AM141-AH141)^3)</f>
        <v>0.4790901973329741</v>
      </c>
      <c r="BE141" s="11">
        <f>(1/3)*(AH141*(AE141-AT141)^3+AG141*AT141^3-AF141*(AT141-AH141)^3)</f>
        <v>0.4790901973329741</v>
      </c>
      <c r="BF141" s="11">
        <f>BD141*(SIN(AZ141))^2+BE141*(COS(AZ141))^2+AX141*SIN(2*AZ141)</f>
        <v>0.20592209388469823</v>
      </c>
      <c r="BG141" s="11">
        <f>BD141*COS(AZ141)^2+BE141*SIN(AZ141)^2-AX141*SIN(2*AZ141)</f>
        <v>0.75225830078125</v>
      </c>
      <c r="BH141" s="11"/>
      <c r="BI141" s="8">
        <f>SQRT(BD141/H141)</f>
        <v>0.5936616613467577</v>
      </c>
      <c r="BJ141" s="11">
        <f>SQRT(BE141/H141)</f>
        <v>0.5936616613467577</v>
      </c>
      <c r="BK141" s="11">
        <f>SQRT(BF141/H141)</f>
        <v>0.3892080672844773</v>
      </c>
      <c r="BL141" s="11">
        <f>SQRT(BG141/H141)</f>
        <v>0.7438987946398802</v>
      </c>
      <c r="BM141" s="11"/>
      <c r="BN141" s="8">
        <f>BD141/(AG141-AM141)</f>
        <v>0.3511814400671406</v>
      </c>
      <c r="BO141" s="11">
        <f>BE141/(AE141-AT141)</f>
        <v>0.3511814400671406</v>
      </c>
      <c r="BP141" s="11"/>
      <c r="BQ141" s="8">
        <f>DF141</f>
        <v>0.7802557585506738</v>
      </c>
      <c r="BR141" s="11">
        <f>DG141</f>
        <v>0.8991228467673773</v>
      </c>
      <c r="BS141" s="11">
        <f>DH141</f>
        <v>0.7802557585506738</v>
      </c>
      <c r="BT141" s="11">
        <f>LARGE(BQ141:BS141,1)</f>
        <v>0.8991228467673773</v>
      </c>
      <c r="BU141" s="11">
        <f>BF141/BT141</f>
        <v>0.22902553819542165</v>
      </c>
      <c r="BV141" s="11"/>
      <c r="BW141" s="8">
        <f>DI141</f>
        <v>1.414213562373095</v>
      </c>
      <c r="BX141" s="11">
        <f>DJ141</f>
        <v>1.414213562373095</v>
      </c>
      <c r="BY141" s="11">
        <f>LARGE(BW141:BX141,1)</f>
        <v>1.414213562373095</v>
      </c>
      <c r="BZ141" s="11">
        <f>BG141/BY141</f>
        <v>0.5319269456862914</v>
      </c>
      <c r="CA141" s="11"/>
      <c r="CC141" s="11"/>
      <c r="CD141" s="11">
        <f>AZ141</f>
        <v>0.7853981633974483</v>
      </c>
      <c r="CE141" s="11">
        <f>CD141*(180/PI())</f>
        <v>45</v>
      </c>
      <c r="CF141" s="11">
        <f>(PI()/2)-CD141</f>
        <v>0.7853981633974483</v>
      </c>
      <c r="CG141" s="11">
        <f>CF141*(180/PI())</f>
        <v>45</v>
      </c>
      <c r="CH141" s="2" t="s">
        <v>13</v>
      </c>
      <c r="CI141" s="11">
        <f>CD141-(CK141+CN141)</f>
        <v>0.18887476789602697</v>
      </c>
      <c r="CJ141" s="11">
        <f>CI141*(180/PI())</f>
        <v>10.82172705695536</v>
      </c>
      <c r="CK141" s="11">
        <f>ACOS((DD141^2+DC141^2-AH141^2)/(2*DD141*DC141))</f>
        <v>0.24723336082225345</v>
      </c>
      <c r="CL141" s="11">
        <f>CK141*(180/PI())</f>
        <v>14.16542812995016</v>
      </c>
      <c r="CM141" s="2" t="s">
        <v>13</v>
      </c>
      <c r="CN141" s="11">
        <f>ACOS((AT141^2+DD141^2-(AG141-AM141)^2)/(2*AT141*DD141))-CF141</f>
        <v>0.34929003467916786</v>
      </c>
      <c r="CO141" s="11">
        <f>CN141*(180/PI())</f>
        <v>20.01284481309448</v>
      </c>
      <c r="CP141" s="11">
        <f>ATAN(AT141/AM141)</f>
        <v>0.7853981633974483</v>
      </c>
      <c r="CQ141" s="11">
        <f>CP141*(180/PI())</f>
        <v>45</v>
      </c>
      <c r="CR141" s="11">
        <f>ACOS((DB141^2+DA141^2-AH141^2)/(2*DB141*DA141))</f>
        <v>0.24723336082225345</v>
      </c>
      <c r="CS141" s="11">
        <f>CR141*(180/PI())</f>
        <v>14.16542812995016</v>
      </c>
      <c r="CT141" s="2" t="s">
        <v>13</v>
      </c>
      <c r="CU141" s="11">
        <f>ACOS((DA141^2+AM141^2-(AE141-AT141)^2)/(2*DA141*AM141))-CD141</f>
        <v>0.34929003467916786</v>
      </c>
      <c r="CV141" s="11">
        <f>CU141*(180/PI())</f>
        <v>20.01284481309448</v>
      </c>
      <c r="CW141" s="2" t="s">
        <v>13</v>
      </c>
      <c r="CX141" s="11">
        <f>((PI()/2)-CD141)-(CU141+CR141)</f>
        <v>0.18887476789602697</v>
      </c>
      <c r="CY141" s="11">
        <f>CX141*(180/PI())</f>
        <v>10.82172705695536</v>
      </c>
      <c r="DA141" s="11">
        <f>SQRT(AM141^2+(AE141-AT141)^2)</f>
        <v>1.505097486976578</v>
      </c>
      <c r="DB141" s="11">
        <f>SQRT((AM141-AH141)^2+(AE141-AT141)^2)</f>
        <v>1.388924601535838</v>
      </c>
      <c r="DC141" s="11">
        <f>SQRT((AG141-AM141)^2+(AT141-AH141)^2)</f>
        <v>1.388924601535838</v>
      </c>
      <c r="DD141" s="11">
        <f>SQRT((AG141-AM141)^2+AT141^2)</f>
        <v>1.505097486976578</v>
      </c>
      <c r="DE141" s="11">
        <f>SQRT(AM141^2+AT141^2)</f>
        <v>0.8991228467673773</v>
      </c>
      <c r="DF141" s="11">
        <f>DC141*SIN(CK141+CN141)</f>
        <v>0.7802557585506738</v>
      </c>
      <c r="DG141" s="11">
        <f>DE141*SIN(CP141+CD141)</f>
        <v>0.8991228467673773</v>
      </c>
      <c r="DH141" s="11">
        <f>DB141*SIN(CU141+CR141)</f>
        <v>0.7802557585506738</v>
      </c>
      <c r="DI141" s="11">
        <f>DD141*SIN(CF141+CI141+CK141)</f>
        <v>1.414213562373095</v>
      </c>
      <c r="DJ141" s="11">
        <f>DA141*SIN(CR141+CX141+CD141)</f>
        <v>1.414213562373095</v>
      </c>
      <c r="DK141" s="11"/>
      <c r="DL141" s="11"/>
      <c r="DM141" s="11"/>
      <c r="DN141" s="11"/>
      <c r="DO141" s="11"/>
      <c r="DP141" s="11"/>
      <c r="DQ141" s="11"/>
      <c r="DR141" s="11"/>
    </row>
    <row r="142" spans="1:122" ht="15">
      <c r="A142" s="1">
        <v>142</v>
      </c>
      <c r="B142" s="14" t="s">
        <v>116</v>
      </c>
      <c r="C142" s="15" t="s">
        <v>251</v>
      </c>
      <c r="D142" s="13">
        <v>2</v>
      </c>
      <c r="E142" s="13">
        <v>2</v>
      </c>
      <c r="F142" s="12">
        <v>0.3125</v>
      </c>
      <c r="G142" s="8">
        <f>H142*490/144</f>
        <v>3.921169704861111</v>
      </c>
      <c r="H142" s="16">
        <f>AH142*(AD142+AG142)</f>
        <v>1.15234375</v>
      </c>
      <c r="I142" s="8">
        <f>BD142</f>
        <v>0.4162443559722038</v>
      </c>
      <c r="J142" s="11">
        <f>BN142</f>
        <v>0.30029397939454366</v>
      </c>
      <c r="K142" s="11">
        <f>BI142</f>
        <v>0.6010120141185712</v>
      </c>
      <c r="L142" s="11">
        <f>AM142</f>
        <v>0.6138771186440678</v>
      </c>
      <c r="M142" s="11">
        <f>AO142</f>
        <v>1.386122881355932</v>
      </c>
      <c r="N142" s="8">
        <f>BE142</f>
        <v>0.4162443559722038</v>
      </c>
      <c r="O142" s="11">
        <f>BO142</f>
        <v>0.30029397939454366</v>
      </c>
      <c r="P142" s="11">
        <f>BJ142</f>
        <v>0.6010120141185712</v>
      </c>
      <c r="Q142" s="11">
        <f>AT142</f>
        <v>0.6138771186440678</v>
      </c>
      <c r="R142" s="11">
        <f>AV142</f>
        <v>1.386122881355932</v>
      </c>
      <c r="S142" s="8">
        <f>BF142</f>
        <v>0.17491755512474613</v>
      </c>
      <c r="T142" s="11">
        <f>BU142</f>
        <v>0.2014823254049216</v>
      </c>
      <c r="U142" s="11">
        <f>BK142</f>
        <v>0.38960603357287715</v>
      </c>
      <c r="V142" s="11">
        <f>BT142</f>
        <v>0.8681533468169583</v>
      </c>
      <c r="W142" s="8">
        <f>BG142</f>
        <v>0.6575711568196614</v>
      </c>
      <c r="X142" s="11">
        <f>BZ142</f>
        <v>0.4649730240998652</v>
      </c>
      <c r="Y142" s="11">
        <f>BL142</f>
        <v>0.7554058649714955</v>
      </c>
      <c r="Z142" s="11">
        <f>BY142</f>
        <v>1.4142135623730951</v>
      </c>
      <c r="AA142" s="11">
        <f>BA142</f>
        <v>45</v>
      </c>
      <c r="AB142" s="11">
        <f>BB142</f>
        <v>1</v>
      </c>
      <c r="AD142" s="8">
        <f>AE142-AH142</f>
        <v>1.6875</v>
      </c>
      <c r="AE142" s="11">
        <f>E142</f>
        <v>2</v>
      </c>
      <c r="AF142" s="11">
        <f>AG142-AH142</f>
        <v>1.6875</v>
      </c>
      <c r="AG142" s="11">
        <f>D142</f>
        <v>2</v>
      </c>
      <c r="AH142" s="11">
        <f>F142</f>
        <v>0.3125</v>
      </c>
      <c r="AI142" s="8">
        <f>AG142*AH142</f>
        <v>0.625</v>
      </c>
      <c r="AJ142" s="11">
        <f>AG142/2</f>
        <v>1</v>
      </c>
      <c r="AK142" s="11">
        <f>AD142*AH142</f>
        <v>0.52734375</v>
      </c>
      <c r="AL142" s="11">
        <f>AH142/2</f>
        <v>0.15625</v>
      </c>
      <c r="AM142" s="11">
        <f>(AI142*AJ142+AK142*AL142)/(AI142+AK142)</f>
        <v>0.6138771186440678</v>
      </c>
      <c r="AN142" s="11"/>
      <c r="AO142" s="11">
        <f>AG142-AM142</f>
        <v>1.386122881355932</v>
      </c>
      <c r="AP142" s="8">
        <f>AE142*AH142</f>
        <v>0.625</v>
      </c>
      <c r="AQ142" s="11">
        <f>AE142/2</f>
        <v>1</v>
      </c>
      <c r="AR142" s="11">
        <f>AF142*AH142</f>
        <v>0.52734375</v>
      </c>
      <c r="AS142" s="11">
        <f>AH142/2</f>
        <v>0.15625</v>
      </c>
      <c r="AT142" s="11">
        <f>(AP142*AQ142+AR142*AS142)/(AP142+AR142)</f>
        <v>0.6138771186440678</v>
      </c>
      <c r="AU142" s="11"/>
      <c r="AV142" s="11">
        <f>AE142-AT142</f>
        <v>1.386122881355932</v>
      </c>
      <c r="AX142" s="11">
        <f>-(AD142*AE142*AF142*AG142*AH142)/(4*(AE142+AF142))</f>
        <v>-0.24132680084745764</v>
      </c>
      <c r="AY142" s="11" t="str">
        <f>IF(AE142=AG142,"N/A",(2*AX142)/(BE142-BD142))</f>
        <v>N/A</v>
      </c>
      <c r="AZ142" s="11">
        <f>IF(AE142=AG142,PI()/4,(1/2)*ATAN(AY142))</f>
        <v>0.7853981633974483</v>
      </c>
      <c r="BA142" s="11">
        <f>IF(AE142=AG142,45,(1/2)*ATAN(AY142)*(180/PI()))</f>
        <v>45</v>
      </c>
      <c r="BB142" s="11">
        <f>IF(AE142=AG142,1,TAN(BA142/(180/PI())))</f>
        <v>1</v>
      </c>
      <c r="BD142" s="11">
        <f>(1/3)*(AH142*(AG142-AM142)^3+AE142*AM142^3-AD142*(AM142-AH142)^3)</f>
        <v>0.4162443559722038</v>
      </c>
      <c r="BE142" s="11">
        <f>(1/3)*(AH142*(AE142-AT142)^3+AG142*AT142^3-AF142*(AT142-AH142)^3)</f>
        <v>0.4162443559722038</v>
      </c>
      <c r="BF142" s="11">
        <f>BD142*(SIN(AZ142))^2+BE142*(COS(AZ142))^2+AX142*SIN(2*AZ142)</f>
        <v>0.17491755512474613</v>
      </c>
      <c r="BG142" s="11">
        <f>BD142*COS(AZ142)^2+BE142*SIN(AZ142)^2-AX142*SIN(2*AZ142)</f>
        <v>0.6575711568196614</v>
      </c>
      <c r="BH142" s="11"/>
      <c r="BI142" s="8">
        <f>SQRT(BD142/H142)</f>
        <v>0.6010120141185712</v>
      </c>
      <c r="BJ142" s="11">
        <f>SQRT(BE142/H142)</f>
        <v>0.6010120141185712</v>
      </c>
      <c r="BK142" s="11">
        <f>SQRT(BF142/H142)</f>
        <v>0.38960603357287715</v>
      </c>
      <c r="BL142" s="11">
        <f>SQRT(BG142/H142)</f>
        <v>0.7554058649714955</v>
      </c>
      <c r="BM142" s="11"/>
      <c r="BN142" s="8">
        <f>BD142/(AG142-AM142)</f>
        <v>0.30029397939454366</v>
      </c>
      <c r="BO142" s="11">
        <f>BE142/(AE142-AT142)</f>
        <v>0.30029397939454366</v>
      </c>
      <c r="BP142" s="11"/>
      <c r="BQ142" s="8">
        <f>DF142</f>
        <v>0.7670310846769312</v>
      </c>
      <c r="BR142" s="11">
        <f>DG142</f>
        <v>0.8681533468169583</v>
      </c>
      <c r="BS142" s="11">
        <f>DH142</f>
        <v>0.7670310846769312</v>
      </c>
      <c r="BT142" s="11">
        <f>LARGE(BQ142:BS142,1)</f>
        <v>0.8681533468169583</v>
      </c>
      <c r="BU142" s="11">
        <f>BF142/BT142</f>
        <v>0.2014823254049216</v>
      </c>
      <c r="BV142" s="11"/>
      <c r="BW142" s="8">
        <f>DI142</f>
        <v>1.4142135623730951</v>
      </c>
      <c r="BX142" s="11">
        <f>DJ142</f>
        <v>1.4142135623730951</v>
      </c>
      <c r="BY142" s="11">
        <f>LARGE(BW142:BX142,1)</f>
        <v>1.4142135623730951</v>
      </c>
      <c r="BZ142" s="11">
        <f>BG142/BY142</f>
        <v>0.4649730240998652</v>
      </c>
      <c r="CA142" s="11"/>
      <c r="CC142" s="11"/>
      <c r="CD142" s="11">
        <f>AZ142</f>
        <v>0.7853981633974483</v>
      </c>
      <c r="CE142" s="11">
        <f>CD142*(180/PI())</f>
        <v>45</v>
      </c>
      <c r="CF142" s="11">
        <f>(PI()/2)-CD142</f>
        <v>0.7853981633974483</v>
      </c>
      <c r="CG142" s="11">
        <f>CF142*(180/PI())</f>
        <v>45</v>
      </c>
      <c r="CH142" s="2" t="s">
        <v>13</v>
      </c>
      <c r="CI142" s="11">
        <f>CD142-(CK142+CN142)</f>
        <v>0.21409241146532887</v>
      </c>
      <c r="CJ142" s="11">
        <f>CI142*(180/PI())</f>
        <v>12.266591602741581</v>
      </c>
      <c r="CK142" s="11">
        <f>ACOS((DD142^2+DC142^2-AH142^2)/(2*DD142*DC142))</f>
        <v>0.2028193501351958</v>
      </c>
      <c r="CL142" s="11">
        <f>CK142*(180/PI())</f>
        <v>11.620692766332823</v>
      </c>
      <c r="CM142" s="2" t="s">
        <v>13</v>
      </c>
      <c r="CN142" s="11">
        <f>ACOS((AT142^2+DD142^2-(AG142-AM142)^2)/(2*AT142*DD142))-CF142</f>
        <v>0.3684864017969236</v>
      </c>
      <c r="CO142" s="11">
        <f>CN142*(180/PI())</f>
        <v>21.112715630925596</v>
      </c>
      <c r="CP142" s="11">
        <f>ATAN(AT142/AM142)</f>
        <v>0.7853981633974483</v>
      </c>
      <c r="CQ142" s="11">
        <f>CP142*(180/PI())</f>
        <v>45</v>
      </c>
      <c r="CR142" s="11">
        <f>ACOS((DB142^2+DA142^2-AH142^2)/(2*DB142*DA142))</f>
        <v>0.2028193501351958</v>
      </c>
      <c r="CS142" s="11">
        <f>CR142*(180/PI())</f>
        <v>11.620692766332823</v>
      </c>
      <c r="CT142" s="2" t="s">
        <v>13</v>
      </c>
      <c r="CU142" s="11">
        <f>ACOS((DA142^2+AM142^2-(AE142-AT142)^2)/(2*DA142*AM142))-CD142</f>
        <v>0.3684864017969236</v>
      </c>
      <c r="CV142" s="11">
        <f>CU142*(180/PI())</f>
        <v>21.112715630925596</v>
      </c>
      <c r="CW142" s="2" t="s">
        <v>13</v>
      </c>
      <c r="CX142" s="11">
        <f>((PI()/2)-CD142)-(CU142+CR142)</f>
        <v>0.21409241146532887</v>
      </c>
      <c r="CY142" s="11">
        <f>CX142*(180/PI())</f>
        <v>12.266591602741581</v>
      </c>
      <c r="DA142" s="11">
        <f>SQRT(AM142^2+(AE142-AT142)^2)</f>
        <v>1.5159755139886708</v>
      </c>
      <c r="DB142" s="11">
        <f>SQRT((AM142-AH142)^2+(AE142-AT142)^2)</f>
        <v>1.4185079519906374</v>
      </c>
      <c r="DC142" s="11">
        <f>SQRT((AG142-AM142)^2+(AT142-AH142)^2)</f>
        <v>1.4185079519906374</v>
      </c>
      <c r="DD142" s="11">
        <f>SQRT((AG142-AM142)^2+AT142^2)</f>
        <v>1.5159755139886708</v>
      </c>
      <c r="DE142" s="11">
        <f>SQRT(AM142^2+AT142^2)</f>
        <v>0.8681533468169583</v>
      </c>
      <c r="DF142" s="11">
        <f>DC142*SIN(CK142+CN142)</f>
        <v>0.7670310846769312</v>
      </c>
      <c r="DG142" s="11">
        <f>DE142*SIN(CP142+CD142)</f>
        <v>0.8681533468169583</v>
      </c>
      <c r="DH142" s="11">
        <f>DB142*SIN(CU142+CR142)</f>
        <v>0.7670310846769312</v>
      </c>
      <c r="DI142" s="11">
        <f>DD142*SIN(CF142+CI142+CK142)</f>
        <v>1.4142135623730951</v>
      </c>
      <c r="DJ142" s="11">
        <f>DA142*SIN(CR142+CX142+CD142)</f>
        <v>1.4142135623730951</v>
      </c>
      <c r="DK142" s="11"/>
      <c r="DL142" s="11"/>
      <c r="DM142" s="11"/>
      <c r="DN142" s="11"/>
      <c r="DO142" s="11"/>
      <c r="DP142" s="11"/>
      <c r="DQ142" s="11"/>
      <c r="DR142" s="11"/>
    </row>
    <row r="143" spans="1:122" ht="15">
      <c r="A143" s="5">
        <v>143</v>
      </c>
      <c r="B143" s="14" t="s">
        <v>116</v>
      </c>
      <c r="C143" s="15" t="s">
        <v>252</v>
      </c>
      <c r="D143" s="13">
        <v>2</v>
      </c>
      <c r="E143" s="13">
        <v>2</v>
      </c>
      <c r="F143" s="12">
        <v>0.25</v>
      </c>
      <c r="G143" s="8">
        <f>H143*490/144</f>
        <v>3.1901041666666665</v>
      </c>
      <c r="H143" s="16">
        <f>AH143*(AD143+AG143)</f>
        <v>0.9375</v>
      </c>
      <c r="I143" s="8">
        <f>BD143</f>
        <v>0.3475911458333332</v>
      </c>
      <c r="J143" s="11">
        <f>BN143</f>
        <v>0.2468102810650887</v>
      </c>
      <c r="K143" s="11">
        <f>BI143</f>
        <v>0.6089038420710521</v>
      </c>
      <c r="L143" s="11">
        <f>AM143</f>
        <v>0.5916666666666667</v>
      </c>
      <c r="M143" s="11">
        <f>AO143</f>
        <v>1.4083333333333332</v>
      </c>
      <c r="N143" s="8">
        <f>BE143</f>
        <v>0.3475911458333332</v>
      </c>
      <c r="O143" s="11">
        <f>BO143</f>
        <v>0.2468102810650887</v>
      </c>
      <c r="P143" s="11">
        <f>BJ143</f>
        <v>0.6089038420710521</v>
      </c>
      <c r="Q143" s="11">
        <f>AT143</f>
        <v>0.5916666666666667</v>
      </c>
      <c r="R143" s="11">
        <f>AV143</f>
        <v>1.4083333333333332</v>
      </c>
      <c r="S143" s="8">
        <f>BF143</f>
        <v>0.14342447916666656</v>
      </c>
      <c r="T143" s="11">
        <f>BU143</f>
        <v>0.1714080368567301</v>
      </c>
      <c r="U143" s="11">
        <f>BK143</f>
        <v>0.39113439009004436</v>
      </c>
      <c r="V143" s="11">
        <f>BT143</f>
        <v>0.8367430244040812</v>
      </c>
      <c r="W143" s="8">
        <f>BG143</f>
        <v>0.5517578124999999</v>
      </c>
      <c r="X143" s="11">
        <f>BZ143</f>
        <v>0.3901516907914055</v>
      </c>
      <c r="Y143" s="11">
        <f>BL143</f>
        <v>0.7671646933134153</v>
      </c>
      <c r="Z143" s="11">
        <f>BY143</f>
        <v>1.4142135623730951</v>
      </c>
      <c r="AA143" s="11">
        <f>BA143</f>
        <v>45</v>
      </c>
      <c r="AB143" s="11">
        <f>BB143</f>
        <v>1</v>
      </c>
      <c r="AD143" s="8">
        <f>AE143-AH143</f>
        <v>1.75</v>
      </c>
      <c r="AE143" s="11">
        <f>E143</f>
        <v>2</v>
      </c>
      <c r="AF143" s="11">
        <f>AG143-AH143</f>
        <v>1.75</v>
      </c>
      <c r="AG143" s="11">
        <f>D143</f>
        <v>2</v>
      </c>
      <c r="AH143" s="11">
        <f>F143</f>
        <v>0.25</v>
      </c>
      <c r="AI143" s="8">
        <f>AG143*AH143</f>
        <v>0.5</v>
      </c>
      <c r="AJ143" s="11">
        <f>AG143/2</f>
        <v>1</v>
      </c>
      <c r="AK143" s="11">
        <f>AD143*AH143</f>
        <v>0.4375</v>
      </c>
      <c r="AL143" s="11">
        <f>AH143/2</f>
        <v>0.125</v>
      </c>
      <c r="AM143" s="11">
        <f>(AI143*AJ143+AK143*AL143)/(AI143+AK143)</f>
        <v>0.5916666666666667</v>
      </c>
      <c r="AN143" s="11"/>
      <c r="AO143" s="11">
        <f>AG143-AM143</f>
        <v>1.4083333333333332</v>
      </c>
      <c r="AP143" s="8">
        <f>AE143*AH143</f>
        <v>0.5</v>
      </c>
      <c r="AQ143" s="11">
        <f>AE143/2</f>
        <v>1</v>
      </c>
      <c r="AR143" s="11">
        <f>AF143*AH143</f>
        <v>0.4375</v>
      </c>
      <c r="AS143" s="11">
        <f>AH143/2</f>
        <v>0.125</v>
      </c>
      <c r="AT143" s="11">
        <f>(AP143*AQ143+AR143*AS143)/(AP143+AR143)</f>
        <v>0.5916666666666667</v>
      </c>
      <c r="AU143" s="11"/>
      <c r="AV143" s="11">
        <f>AE143-AT143</f>
        <v>1.4083333333333332</v>
      </c>
      <c r="AX143" s="11">
        <f>-(AD143*AE143*AF143*AG143*AH143)/(4*(AE143+AF143))</f>
        <v>-0.20416666666666666</v>
      </c>
      <c r="AY143" s="11" t="str">
        <f>IF(AE143=AG143,"N/A",(2*AX143)/(BE143-BD143))</f>
        <v>N/A</v>
      </c>
      <c r="AZ143" s="11">
        <f>IF(AE143=AG143,PI()/4,(1/2)*ATAN(AY143))</f>
        <v>0.7853981633974483</v>
      </c>
      <c r="BA143" s="11">
        <f>IF(AE143=AG143,45,(1/2)*ATAN(AY143)*(180/PI()))</f>
        <v>45</v>
      </c>
      <c r="BB143" s="11">
        <f>IF(AE143=AG143,1,TAN(BA143/(180/PI())))</f>
        <v>1</v>
      </c>
      <c r="BD143" s="11">
        <f>(1/3)*(AH143*(AG143-AM143)^3+AE143*AM143^3-AD143*(AM143-AH143)^3)</f>
        <v>0.3475911458333332</v>
      </c>
      <c r="BE143" s="11">
        <f>(1/3)*(AH143*(AE143-AT143)^3+AG143*AT143^3-AF143*(AT143-AH143)^3)</f>
        <v>0.3475911458333332</v>
      </c>
      <c r="BF143" s="11">
        <f>BD143*(SIN(AZ143))^2+BE143*(COS(AZ143))^2+AX143*SIN(2*AZ143)</f>
        <v>0.14342447916666656</v>
      </c>
      <c r="BG143" s="11">
        <f>BD143*COS(AZ143)^2+BE143*SIN(AZ143)^2-AX143*SIN(2*AZ143)</f>
        <v>0.5517578124999999</v>
      </c>
      <c r="BH143" s="11"/>
      <c r="BI143" s="8">
        <f>SQRT(BD143/H143)</f>
        <v>0.6089038420710521</v>
      </c>
      <c r="BJ143" s="11">
        <f>SQRT(BE143/H143)</f>
        <v>0.6089038420710521</v>
      </c>
      <c r="BK143" s="11">
        <f>SQRT(BF143/H143)</f>
        <v>0.39113439009004436</v>
      </c>
      <c r="BL143" s="11">
        <f>SQRT(BG143/H143)</f>
        <v>0.7671646933134153</v>
      </c>
      <c r="BM143" s="11"/>
      <c r="BN143" s="8">
        <f>BD143/(AG143-AM143)</f>
        <v>0.2468102810650887</v>
      </c>
      <c r="BO143" s="11">
        <f>BE143/(AE143-AT143)</f>
        <v>0.2468102810650887</v>
      </c>
      <c r="BP143" s="11"/>
      <c r="BQ143" s="8">
        <f>DF143</f>
        <v>0.7542472332656508</v>
      </c>
      <c r="BR143" s="11">
        <f>DG143</f>
        <v>0.8367430244040812</v>
      </c>
      <c r="BS143" s="11">
        <f>DH143</f>
        <v>0.7542472332656508</v>
      </c>
      <c r="BT143" s="11">
        <f>LARGE(BQ143:BS143,1)</f>
        <v>0.8367430244040812</v>
      </c>
      <c r="BU143" s="11">
        <f>BF143/BT143</f>
        <v>0.1714080368567301</v>
      </c>
      <c r="BV143" s="11"/>
      <c r="BW143" s="8">
        <f>DI143</f>
        <v>1.4142135623730951</v>
      </c>
      <c r="BX143" s="11">
        <f>DJ143</f>
        <v>1.4142135623730951</v>
      </c>
      <c r="BY143" s="11">
        <f>LARGE(BW143:BX143,1)</f>
        <v>1.4142135623730951</v>
      </c>
      <c r="BZ143" s="11">
        <f>BG143/BY143</f>
        <v>0.3901516907914055</v>
      </c>
      <c r="CA143" s="11"/>
      <c r="CC143" s="11"/>
      <c r="CD143" s="11">
        <f>AZ143</f>
        <v>0.7853981633974483</v>
      </c>
      <c r="CE143" s="11">
        <f>CD143*(180/PI())</f>
        <v>45</v>
      </c>
      <c r="CF143" s="11">
        <f>(PI()/2)-CD143</f>
        <v>0.7853981633974483</v>
      </c>
      <c r="CG143" s="11">
        <f>CF143*(180/PI())</f>
        <v>45</v>
      </c>
      <c r="CH143" s="2" t="s">
        <v>13</v>
      </c>
      <c r="CI143" s="11">
        <f>CD143-(CK143+CN143)</f>
        <v>0.23800527546599248</v>
      </c>
      <c r="CJ143" s="11">
        <f>CI143*(180/PI())</f>
        <v>13.636697786049927</v>
      </c>
      <c r="CK143" s="11">
        <f>ACOS((DD143^2+DC143^2-AH143^2)/(2*DD143*DC143))</f>
        <v>0.1597233095574575</v>
      </c>
      <c r="CL143" s="11">
        <f>CK143*(180/PI())</f>
        <v>9.15147152750388</v>
      </c>
      <c r="CM143" s="2" t="s">
        <v>13</v>
      </c>
      <c r="CN143" s="11">
        <f>ACOS((AT143^2+DD143^2-(AG143-AM143)^2)/(2*AT143*DD143))-CF143</f>
        <v>0.3876695783739983</v>
      </c>
      <c r="CO143" s="11">
        <f>CN143*(180/PI())</f>
        <v>22.211830686446195</v>
      </c>
      <c r="CP143" s="11">
        <f>ATAN(AT143/AM143)</f>
        <v>0.7853981633974483</v>
      </c>
      <c r="CQ143" s="11">
        <f>CP143*(180/PI())</f>
        <v>45</v>
      </c>
      <c r="CR143" s="11">
        <f>ACOS((DB143^2+DA143^2-AH143^2)/(2*DB143*DA143))</f>
        <v>0.1597233095574575</v>
      </c>
      <c r="CS143" s="11">
        <f>CR143*(180/PI())</f>
        <v>9.15147152750388</v>
      </c>
      <c r="CT143" s="2" t="s">
        <v>13</v>
      </c>
      <c r="CU143" s="11">
        <f>ACOS((DA143^2+AM143^2-(AE143-AT143)^2)/(2*DA143*AM143))-CD143</f>
        <v>0.3876695783739983</v>
      </c>
      <c r="CV143" s="11">
        <f>CU143*(180/PI())</f>
        <v>22.211830686446195</v>
      </c>
      <c r="CW143" s="2" t="s">
        <v>13</v>
      </c>
      <c r="CX143" s="11">
        <f>((PI()/2)-CD143)-(CU143+CR143)</f>
        <v>0.23800527546599248</v>
      </c>
      <c r="CY143" s="11">
        <f>CX143*(180/PI())</f>
        <v>13.636697786049927</v>
      </c>
      <c r="DA143" s="11">
        <f>SQRT(AM143^2+(AE143-AT143)^2)</f>
        <v>1.5275706930359139</v>
      </c>
      <c r="DB143" s="11">
        <f>SQRT((AM143-AH143)^2+(AE143-AT143)^2)</f>
        <v>1.4491855950460204</v>
      </c>
      <c r="DC143" s="11">
        <f>SQRT((AG143-AM143)^2+(AT143-AH143)^2)</f>
        <v>1.4491855950460204</v>
      </c>
      <c r="DD143" s="11">
        <f>SQRT((AG143-AM143)^2+AT143^2)</f>
        <v>1.5275706930359139</v>
      </c>
      <c r="DE143" s="11">
        <f>SQRT(AM143^2+AT143^2)</f>
        <v>0.8367430244040812</v>
      </c>
      <c r="DF143" s="11">
        <f>DC143*SIN(CK143+CN143)</f>
        <v>0.7542472332656508</v>
      </c>
      <c r="DG143" s="11">
        <f>DE143*SIN(CP143+CD143)</f>
        <v>0.8367430244040812</v>
      </c>
      <c r="DH143" s="11">
        <f>DB143*SIN(CU143+CR143)</f>
        <v>0.7542472332656508</v>
      </c>
      <c r="DI143" s="11">
        <f>DD143*SIN(CF143+CI143+CK143)</f>
        <v>1.4142135623730951</v>
      </c>
      <c r="DJ143" s="11">
        <f>DA143*SIN(CR143+CX143+CD143)</f>
        <v>1.4142135623730951</v>
      </c>
      <c r="DK143" s="11"/>
      <c r="DL143" s="11"/>
      <c r="DM143" s="11"/>
      <c r="DN143" s="11"/>
      <c r="DO143" s="11"/>
      <c r="DP143" s="11"/>
      <c r="DQ143" s="11"/>
      <c r="DR143" s="11"/>
    </row>
    <row r="144" spans="1:122" ht="15">
      <c r="A144" s="1">
        <v>144</v>
      </c>
      <c r="B144" s="14" t="s">
        <v>116</v>
      </c>
      <c r="C144" s="15" t="s">
        <v>253</v>
      </c>
      <c r="D144" s="13">
        <v>2</v>
      </c>
      <c r="E144" s="13">
        <v>2</v>
      </c>
      <c r="F144" s="12">
        <v>0.1875</v>
      </c>
      <c r="G144" s="8">
        <f>H144*490/144</f>
        <v>2.4324544270833335</v>
      </c>
      <c r="H144" s="16">
        <f>AH144*(AD144+AG144)</f>
        <v>0.71484375</v>
      </c>
      <c r="I144" s="8">
        <f>BD144</f>
        <v>0.2724139729484183</v>
      </c>
      <c r="J144" s="11">
        <f>BN144</f>
        <v>0.19038742398686448</v>
      </c>
      <c r="K144" s="11">
        <f>BI144</f>
        <v>0.6173182663252165</v>
      </c>
      <c r="L144" s="11">
        <f>AM144</f>
        <v>0.5691598360655737</v>
      </c>
      <c r="M144" s="11">
        <f>AO144</f>
        <v>1.4308401639344264</v>
      </c>
      <c r="N144" s="8">
        <f>BE144</f>
        <v>0.2724139729484183</v>
      </c>
      <c r="O144" s="11">
        <f>BO144</f>
        <v>0.19038742398686448</v>
      </c>
      <c r="P144" s="11">
        <f>BJ144</f>
        <v>0.6173182663252165</v>
      </c>
      <c r="Q144" s="11">
        <f>AT144</f>
        <v>0.5691598360655737</v>
      </c>
      <c r="R144" s="11">
        <f>AV144</f>
        <v>1.4308401639344264</v>
      </c>
      <c r="S144" s="8">
        <f>BF144</f>
        <v>0.11084891147300846</v>
      </c>
      <c r="T144" s="11">
        <f>BU144</f>
        <v>0.13771529897742305</v>
      </c>
      <c r="U144" s="11">
        <f>BK144</f>
        <v>0.39378589323498525</v>
      </c>
      <c r="V144" s="11">
        <f>BT144</f>
        <v>0.8049135593219818</v>
      </c>
      <c r="W144" s="8">
        <f>BG144</f>
        <v>0.4339790344238281</v>
      </c>
      <c r="X144" s="11">
        <f>BZ144</f>
        <v>0.30686951813387897</v>
      </c>
      <c r="Y144" s="11">
        <f>BL144</f>
        <v>0.7791638814566976</v>
      </c>
      <c r="Z144" s="11">
        <f>BY144</f>
        <v>1.4142135623730951</v>
      </c>
      <c r="AA144" s="11">
        <f>BA144</f>
        <v>45</v>
      </c>
      <c r="AB144" s="11">
        <f>BB144</f>
        <v>1</v>
      </c>
      <c r="AD144" s="8">
        <f>AE144-AH144</f>
        <v>1.8125</v>
      </c>
      <c r="AE144" s="11">
        <f>E144</f>
        <v>2</v>
      </c>
      <c r="AF144" s="11">
        <f>AG144-AH144</f>
        <v>1.8125</v>
      </c>
      <c r="AG144" s="11">
        <f>D144</f>
        <v>2</v>
      </c>
      <c r="AH144" s="11">
        <f>F144</f>
        <v>0.1875</v>
      </c>
      <c r="AI144" s="8">
        <f>AG144*AH144</f>
        <v>0.375</v>
      </c>
      <c r="AJ144" s="11">
        <f>AG144/2</f>
        <v>1</v>
      </c>
      <c r="AK144" s="11">
        <f>AD144*AH144</f>
        <v>0.33984375</v>
      </c>
      <c r="AL144" s="11">
        <f>AH144/2</f>
        <v>0.09375</v>
      </c>
      <c r="AM144" s="11">
        <f>(AI144*AJ144+AK144*AL144)/(AI144+AK144)</f>
        <v>0.5691598360655737</v>
      </c>
      <c r="AN144" s="11"/>
      <c r="AO144" s="11">
        <f>AG144-AM144</f>
        <v>1.4308401639344264</v>
      </c>
      <c r="AP144" s="8">
        <f>AE144*AH144</f>
        <v>0.375</v>
      </c>
      <c r="AQ144" s="11">
        <f>AE144/2</f>
        <v>1</v>
      </c>
      <c r="AR144" s="11">
        <f>AF144*AH144</f>
        <v>0.33984375</v>
      </c>
      <c r="AS144" s="11">
        <f>AH144/2</f>
        <v>0.09375</v>
      </c>
      <c r="AT144" s="11">
        <f>(AP144*AQ144+AR144*AS144)/(AP144+AR144)</f>
        <v>0.5691598360655737</v>
      </c>
      <c r="AU144" s="11"/>
      <c r="AV144" s="11">
        <f>AE144-AT144</f>
        <v>1.4308401639344264</v>
      </c>
      <c r="AX144" s="11">
        <f>-(AD144*AE144*AF144*AG144*AH144)/(4*(AE144+AF144))</f>
        <v>-0.16156506147540983</v>
      </c>
      <c r="AY144" s="11" t="str">
        <f>IF(AE144=AG144,"N/A",(2*AX144)/(BE144-BD144))</f>
        <v>N/A</v>
      </c>
      <c r="AZ144" s="11">
        <f>IF(AE144=AG144,PI()/4,(1/2)*ATAN(AY144))</f>
        <v>0.7853981633974483</v>
      </c>
      <c r="BA144" s="11">
        <f>IF(AE144=AG144,45,(1/2)*ATAN(AY144)*(180/PI()))</f>
        <v>45</v>
      </c>
      <c r="BB144" s="11">
        <f>IF(AE144=AG144,1,TAN(BA144/(180/PI())))</f>
        <v>1</v>
      </c>
      <c r="BD144" s="11">
        <f>(1/3)*(AH144*(AG144-AM144)^3+AE144*AM144^3-AD144*(AM144-AH144)^3)</f>
        <v>0.2724139729484183</v>
      </c>
      <c r="BE144" s="11">
        <f>(1/3)*(AH144*(AE144-AT144)^3+AG144*AT144^3-AF144*(AT144-AH144)^3)</f>
        <v>0.2724139729484183</v>
      </c>
      <c r="BF144" s="11">
        <f>BD144*(SIN(AZ144))^2+BE144*(COS(AZ144))^2+AX144*SIN(2*AZ144)</f>
        <v>0.11084891147300846</v>
      </c>
      <c r="BG144" s="11">
        <f>BD144*COS(AZ144)^2+BE144*SIN(AZ144)^2-AX144*SIN(2*AZ144)</f>
        <v>0.4339790344238281</v>
      </c>
      <c r="BH144" s="11"/>
      <c r="BI144" s="8">
        <f>SQRT(BD144/H144)</f>
        <v>0.6173182663252165</v>
      </c>
      <c r="BJ144" s="11">
        <f>SQRT(BE144/H144)</f>
        <v>0.6173182663252165</v>
      </c>
      <c r="BK144" s="11">
        <f>SQRT(BF144/H144)</f>
        <v>0.39378589323498525</v>
      </c>
      <c r="BL144" s="11">
        <f>SQRT(BG144/H144)</f>
        <v>0.7791638814566976</v>
      </c>
      <c r="BM144" s="11"/>
      <c r="BN144" s="8">
        <f>BD144/(AG144-AM144)</f>
        <v>0.19038742398686448</v>
      </c>
      <c r="BO144" s="11">
        <f>BE144/(AE144-AT144)</f>
        <v>0.19038742398686448</v>
      </c>
      <c r="BP144" s="11"/>
      <c r="BQ144" s="8">
        <f>DF144</f>
        <v>0.7418825245235915</v>
      </c>
      <c r="BR144" s="11">
        <f>DG144</f>
        <v>0.8049135593219818</v>
      </c>
      <c r="BS144" s="11">
        <f>DH144</f>
        <v>0.7418825245235915</v>
      </c>
      <c r="BT144" s="11">
        <f>LARGE(BQ144:BS144,1)</f>
        <v>0.8049135593219818</v>
      </c>
      <c r="BU144" s="11">
        <f>BF144/BT144</f>
        <v>0.13771529897742305</v>
      </c>
      <c r="BV144" s="11"/>
      <c r="BW144" s="8">
        <f>DI144</f>
        <v>1.4142135623730951</v>
      </c>
      <c r="BX144" s="11">
        <f>DJ144</f>
        <v>1.4142135623730951</v>
      </c>
      <c r="BY144" s="11">
        <f>LARGE(BW144:BX144,1)</f>
        <v>1.4142135623730951</v>
      </c>
      <c r="BZ144" s="11">
        <f>BG144/BY144</f>
        <v>0.30686951813387897</v>
      </c>
      <c r="CA144" s="11"/>
      <c r="CC144" s="11"/>
      <c r="CD144" s="11">
        <f>AZ144</f>
        <v>0.7853981633974483</v>
      </c>
      <c r="CE144" s="11">
        <f>CD144*(180/PI())</f>
        <v>45</v>
      </c>
      <c r="CF144" s="11">
        <f>(PI()/2)-CD144</f>
        <v>0.7853981633974483</v>
      </c>
      <c r="CG144" s="11">
        <f>CF144*(180/PI())</f>
        <v>45</v>
      </c>
      <c r="CH144" s="2" t="s">
        <v>13</v>
      </c>
      <c r="CI144" s="11">
        <f>CD144-(CK144+CN144)</f>
        <v>0.260669244114929</v>
      </c>
      <c r="CJ144" s="11">
        <f>CI144*(180/PI())</f>
        <v>14.935247536650802</v>
      </c>
      <c r="CK144" s="11">
        <f>ACOS((DD144^2+DC144^2-AH144^2)/(2*DD144*DC144))</f>
        <v>0.11792201826951887</v>
      </c>
      <c r="CL144" s="11">
        <f>CK144*(180/PI())</f>
        <v>6.756433958508018</v>
      </c>
      <c r="CM144" s="2" t="s">
        <v>13</v>
      </c>
      <c r="CN144" s="11">
        <f>ACOS((AT144^2+DD144^2-(AG144-AM144)^2)/(2*AT144*DD144))-CF144</f>
        <v>0.40680690101300043</v>
      </c>
      <c r="CO144" s="11">
        <f>CN144*(180/PI())</f>
        <v>23.30831850484118</v>
      </c>
      <c r="CP144" s="11">
        <f>ATAN(AT144/AM144)</f>
        <v>0.7853981633974483</v>
      </c>
      <c r="CQ144" s="11">
        <f>CP144*(180/PI())</f>
        <v>45</v>
      </c>
      <c r="CR144" s="11">
        <f>ACOS((DB144^2+DA144^2-AH144^2)/(2*DB144*DA144))</f>
        <v>0.11792201826951887</v>
      </c>
      <c r="CS144" s="11">
        <f>CR144*(180/PI())</f>
        <v>6.756433958508018</v>
      </c>
      <c r="CT144" s="2" t="s">
        <v>13</v>
      </c>
      <c r="CU144" s="11">
        <f>ACOS((DA144^2+AM144^2-(AE144-AT144)^2)/(2*DA144*AM144))-CD144</f>
        <v>0.40680690101300043</v>
      </c>
      <c r="CV144" s="11">
        <f>CU144*(180/PI())</f>
        <v>23.30831850484118</v>
      </c>
      <c r="CW144" s="2" t="s">
        <v>13</v>
      </c>
      <c r="CX144" s="11">
        <f>((PI()/2)-CD144)-(CU144+CR144)</f>
        <v>0.260669244114929</v>
      </c>
      <c r="CY144" s="11">
        <f>CX144*(180/PI())</f>
        <v>14.935247536650802</v>
      </c>
      <c r="DA144" s="11">
        <f>SQRT(AM144^2+(AE144-AT144)^2)</f>
        <v>1.539885220955798</v>
      </c>
      <c r="DB144" s="11">
        <f>SQRT((AM144-AH144)^2+(AE144-AT144)^2)</f>
        <v>1.4808672476604705</v>
      </c>
      <c r="DC144" s="11">
        <f>SQRT((AG144-AM144)^2+(AT144-AH144)^2)</f>
        <v>1.4808672476604705</v>
      </c>
      <c r="DD144" s="11">
        <f>SQRT((AG144-AM144)^2+AT144^2)</f>
        <v>1.539885220955798</v>
      </c>
      <c r="DE144" s="11">
        <f>SQRT(AM144^2+AT144^2)</f>
        <v>0.8049135593219818</v>
      </c>
      <c r="DF144" s="11">
        <f>DC144*SIN(CK144+CN144)</f>
        <v>0.7418825245235915</v>
      </c>
      <c r="DG144" s="11">
        <f>DE144*SIN(CP144+CD144)</f>
        <v>0.8049135593219818</v>
      </c>
      <c r="DH144" s="11">
        <f>DB144*SIN(CU144+CR144)</f>
        <v>0.7418825245235915</v>
      </c>
      <c r="DI144" s="11">
        <f>DD144*SIN(CF144+CI144+CK144)</f>
        <v>1.4142135623730951</v>
      </c>
      <c r="DJ144" s="11">
        <f>DA144*SIN(CR144+CX144+CD144)</f>
        <v>1.4142135623730951</v>
      </c>
      <c r="DK144" s="11"/>
      <c r="DL144" s="11"/>
      <c r="DM144" s="11"/>
      <c r="DN144" s="11"/>
      <c r="DO144" s="11"/>
      <c r="DP144" s="11"/>
      <c r="DQ144" s="11"/>
      <c r="DR144" s="11"/>
    </row>
    <row r="145" spans="1:122" ht="15">
      <c r="A145" s="5">
        <v>145</v>
      </c>
      <c r="B145" s="14" t="s">
        <v>116</v>
      </c>
      <c r="C145" s="15" t="s">
        <v>254</v>
      </c>
      <c r="D145" s="13">
        <v>2</v>
      </c>
      <c r="E145" s="13">
        <v>2</v>
      </c>
      <c r="F145" s="12">
        <v>0.125</v>
      </c>
      <c r="G145" s="8">
        <f>H145*490/144</f>
        <v>1.6482204861111112</v>
      </c>
      <c r="H145" s="16">
        <f>AH145*(AD145+AG145)</f>
        <v>0.484375</v>
      </c>
      <c r="I145" s="8">
        <f>BD145</f>
        <v>0.18995781355006716</v>
      </c>
      <c r="J145" s="11">
        <f>BN145</f>
        <v>0.13067832943250113</v>
      </c>
      <c r="K145" s="11">
        <f>BI145</f>
        <v>0.6262355546516152</v>
      </c>
      <c r="L145" s="11">
        <f>AM145</f>
        <v>0.5463709677419355</v>
      </c>
      <c r="M145" s="11">
        <f>AO145</f>
        <v>1.4536290322580645</v>
      </c>
      <c r="N145" s="8">
        <f>BE145</f>
        <v>0.18995781355006716</v>
      </c>
      <c r="O145" s="11">
        <f>BO145</f>
        <v>0.13067832943250113</v>
      </c>
      <c r="P145" s="11">
        <f>BJ145</f>
        <v>0.6262355546516152</v>
      </c>
      <c r="Q145" s="11">
        <f>AT145</f>
        <v>0.5463709677419355</v>
      </c>
      <c r="R145" s="11">
        <f>AV145</f>
        <v>1.4536290322580645</v>
      </c>
      <c r="S145" s="8">
        <f>BF145</f>
        <v>0.07655055548555104</v>
      </c>
      <c r="T145" s="11">
        <f>BU145</f>
        <v>0.09907081467219697</v>
      </c>
      <c r="U145" s="11">
        <f>BK145</f>
        <v>0.3975422700623154</v>
      </c>
      <c r="V145" s="11">
        <f>BT145</f>
        <v>0.772685232667558</v>
      </c>
      <c r="W145" s="8">
        <f>BG145</f>
        <v>0.30336507161458326</v>
      </c>
      <c r="X145" s="11">
        <f>BZ145</f>
        <v>0.21451149931381444</v>
      </c>
      <c r="Y145" s="11">
        <f>BL145</f>
        <v>0.791392496384274</v>
      </c>
      <c r="Z145" s="11">
        <f>BY145</f>
        <v>1.4142135623730951</v>
      </c>
      <c r="AA145" s="11">
        <f>BA145</f>
        <v>45</v>
      </c>
      <c r="AB145" s="11">
        <f>BB145</f>
        <v>1</v>
      </c>
      <c r="AD145" s="8">
        <f>AE145-AH145</f>
        <v>1.875</v>
      </c>
      <c r="AE145" s="11">
        <f>E145</f>
        <v>2</v>
      </c>
      <c r="AF145" s="11">
        <f>AG145-AH145</f>
        <v>1.875</v>
      </c>
      <c r="AG145" s="11">
        <f>D145</f>
        <v>2</v>
      </c>
      <c r="AH145" s="11">
        <f>F145</f>
        <v>0.125</v>
      </c>
      <c r="AI145" s="8">
        <f>AG145*AH145</f>
        <v>0.25</v>
      </c>
      <c r="AJ145" s="11">
        <f>AG145/2</f>
        <v>1</v>
      </c>
      <c r="AK145" s="11">
        <f>AD145*AH145</f>
        <v>0.234375</v>
      </c>
      <c r="AL145" s="11">
        <f>AH145/2</f>
        <v>0.0625</v>
      </c>
      <c r="AM145" s="11">
        <f>(AI145*AJ145+AK145*AL145)/(AI145+AK145)</f>
        <v>0.5463709677419355</v>
      </c>
      <c r="AN145" s="11"/>
      <c r="AO145" s="11">
        <f>AG145-AM145</f>
        <v>1.4536290322580645</v>
      </c>
      <c r="AP145" s="8">
        <f>AE145*AH145</f>
        <v>0.25</v>
      </c>
      <c r="AQ145" s="11">
        <f>AE145/2</f>
        <v>1</v>
      </c>
      <c r="AR145" s="11">
        <f>AF145*AH145</f>
        <v>0.234375</v>
      </c>
      <c r="AS145" s="11">
        <f>AH145/2</f>
        <v>0.0625</v>
      </c>
      <c r="AT145" s="11">
        <f>(AP145*AQ145+AR145*AS145)/(AP145+AR145)</f>
        <v>0.5463709677419355</v>
      </c>
      <c r="AU145" s="11"/>
      <c r="AV145" s="11">
        <f>AE145-AT145</f>
        <v>1.4536290322580645</v>
      </c>
      <c r="AX145" s="11">
        <f>-(AD145*AE145*AF145*AG145*AH145)/(4*(AE145+AF145))</f>
        <v>-0.11340725806451613</v>
      </c>
      <c r="AY145" s="11" t="str">
        <f>IF(AE145=AG145,"N/A",(2*AX145)/(BE145-BD145))</f>
        <v>N/A</v>
      </c>
      <c r="AZ145" s="11">
        <f>IF(AE145=AG145,PI()/4,(1/2)*ATAN(AY145))</f>
        <v>0.7853981633974483</v>
      </c>
      <c r="BA145" s="11">
        <f>IF(AE145=AG145,45,(1/2)*ATAN(AY145)*(180/PI()))</f>
        <v>45</v>
      </c>
      <c r="BB145" s="11">
        <f>IF(AE145=AG145,1,TAN(BA145/(180/PI())))</f>
        <v>1</v>
      </c>
      <c r="BD145" s="11">
        <f>(1/3)*(AH145*(AG145-AM145)^3+AE145*AM145^3-AD145*(AM145-AH145)^3)</f>
        <v>0.18995781355006716</v>
      </c>
      <c r="BE145" s="11">
        <f>(1/3)*(AH145*(AE145-AT145)^3+AG145*AT145^3-AF145*(AT145-AH145)^3)</f>
        <v>0.18995781355006716</v>
      </c>
      <c r="BF145" s="11">
        <f>BD145*(SIN(AZ145))^2+BE145*(COS(AZ145))^2+AX145*SIN(2*AZ145)</f>
        <v>0.07655055548555104</v>
      </c>
      <c r="BG145" s="11">
        <f>BD145*COS(AZ145)^2+BE145*SIN(AZ145)^2-AX145*SIN(2*AZ145)</f>
        <v>0.30336507161458326</v>
      </c>
      <c r="BH145" s="11"/>
      <c r="BI145" s="8">
        <f>SQRT(BD145/H145)</f>
        <v>0.6262355546516152</v>
      </c>
      <c r="BJ145" s="11">
        <f>SQRT(BE145/H145)</f>
        <v>0.6262355546516152</v>
      </c>
      <c r="BK145" s="11">
        <f>SQRT(BF145/H145)</f>
        <v>0.3975422700623154</v>
      </c>
      <c r="BL145" s="11">
        <f>SQRT(BG145/H145)</f>
        <v>0.791392496384274</v>
      </c>
      <c r="BM145" s="11"/>
      <c r="BN145" s="8">
        <f>BD145/(AG145-AM145)</f>
        <v>0.13067832943250113</v>
      </c>
      <c r="BO145" s="11">
        <f>BE145/(AE145-AT145)</f>
        <v>0.13067832943250113</v>
      </c>
      <c r="BP145" s="11"/>
      <c r="BQ145" s="8">
        <f>DF145</f>
        <v>0.7299166773538558</v>
      </c>
      <c r="BR145" s="11">
        <f>DG145</f>
        <v>0.772685232667558</v>
      </c>
      <c r="BS145" s="11">
        <f>DH145</f>
        <v>0.7299166773538558</v>
      </c>
      <c r="BT145" s="11">
        <f>LARGE(BQ145:BS145,1)</f>
        <v>0.772685232667558</v>
      </c>
      <c r="BU145" s="11">
        <f>BF145/BT145</f>
        <v>0.09907081467219697</v>
      </c>
      <c r="BV145" s="11"/>
      <c r="BW145" s="8">
        <f>DI145</f>
        <v>1.4142135623730951</v>
      </c>
      <c r="BX145" s="11">
        <f>DJ145</f>
        <v>1.4142135623730951</v>
      </c>
      <c r="BY145" s="11">
        <f>LARGE(BW145:BX145,1)</f>
        <v>1.4142135623730951</v>
      </c>
      <c r="BZ145" s="11">
        <f>BG145/BY145</f>
        <v>0.21451149931381444</v>
      </c>
      <c r="CA145" s="11"/>
      <c r="CC145" s="11"/>
      <c r="CD145" s="11">
        <f>AZ145</f>
        <v>0.7853981633974483</v>
      </c>
      <c r="CE145" s="11">
        <f>CD145*(180/PI())</f>
        <v>45</v>
      </c>
      <c r="CF145" s="11">
        <f>(PI()/2)-CD145</f>
        <v>0.7853981633974483</v>
      </c>
      <c r="CG145" s="11">
        <f>CF145*(180/PI())</f>
        <v>45</v>
      </c>
      <c r="CH145" s="2" t="s">
        <v>13</v>
      </c>
      <c r="CI145" s="11">
        <f>CD145-(CK145+CN145)</f>
        <v>0.28214227504170997</v>
      </c>
      <c r="CJ145" s="11">
        <f>CI145*(180/PI())</f>
        <v>16.165561582109245</v>
      </c>
      <c r="CK145" s="11">
        <f>ACOS((DD145^2+DC145^2-AH145^2)/(2*DD145*DC145))</f>
        <v>0.07738815803663246</v>
      </c>
      <c r="CL145" s="11">
        <f>CK145*(180/PI())</f>
        <v>4.434014839790463</v>
      </c>
      <c r="CM145" s="2" t="s">
        <v>13</v>
      </c>
      <c r="CN145" s="11">
        <f>ACOS((AT145^2+DD145^2-(AG145-AM145)^2)/(2*AT145*DD145))-CF145</f>
        <v>0.42586773031910585</v>
      </c>
      <c r="CO145" s="11">
        <f>CN145*(180/PI())</f>
        <v>24.40042357810029</v>
      </c>
      <c r="CP145" s="11">
        <f>ATAN(AT145/AM145)</f>
        <v>0.7853981633974483</v>
      </c>
      <c r="CQ145" s="11">
        <f>CP145*(180/PI())</f>
        <v>45</v>
      </c>
      <c r="CR145" s="11">
        <f>ACOS((DB145^2+DA145^2-AH145^2)/(2*DB145*DA145))</f>
        <v>0.07738815803663246</v>
      </c>
      <c r="CS145" s="11">
        <f>CR145*(180/PI())</f>
        <v>4.434014839790463</v>
      </c>
      <c r="CT145" s="2" t="s">
        <v>13</v>
      </c>
      <c r="CU145" s="11">
        <f>ACOS((DA145^2+AM145^2-(AE145-AT145)^2)/(2*DA145*AM145))-CD145</f>
        <v>0.42586773031910585</v>
      </c>
      <c r="CV145" s="11">
        <f>CU145*(180/PI())</f>
        <v>24.40042357810029</v>
      </c>
      <c r="CW145" s="2" t="s">
        <v>13</v>
      </c>
      <c r="CX145" s="11">
        <f>((PI()/2)-CD145)-(CU145+CR145)</f>
        <v>0.28214227504170997</v>
      </c>
      <c r="CY145" s="11">
        <f>CX145*(180/PI())</f>
        <v>16.165561582109245</v>
      </c>
      <c r="DA145" s="11">
        <f>SQRT(AM145^2+(AE145-AT145)^2)</f>
        <v>1.5529193790454083</v>
      </c>
      <c r="DB145" s="11">
        <f>SQRT((AM145-AH145)^2+(AE145-AT145)^2)</f>
        <v>1.5134698067286618</v>
      </c>
      <c r="DC145" s="11">
        <f>SQRT((AG145-AM145)^2+(AT145-AH145)^2)</f>
        <v>1.5134698067286618</v>
      </c>
      <c r="DD145" s="11">
        <f>SQRT((AG145-AM145)^2+AT145^2)</f>
        <v>1.5529193790454083</v>
      </c>
      <c r="DE145" s="11">
        <f>SQRT(AM145^2+AT145^2)</f>
        <v>0.772685232667558</v>
      </c>
      <c r="DF145" s="11">
        <f>DC145*SIN(CK145+CN145)</f>
        <v>0.7299166773538558</v>
      </c>
      <c r="DG145" s="11">
        <f>DE145*SIN(CP145+CD145)</f>
        <v>0.772685232667558</v>
      </c>
      <c r="DH145" s="11">
        <f>DB145*SIN(CU145+CR145)</f>
        <v>0.7299166773538558</v>
      </c>
      <c r="DI145" s="11">
        <f>DD145*SIN(CF145+CI145+CK145)</f>
        <v>1.4142135623730951</v>
      </c>
      <c r="DJ145" s="11">
        <f>DA145*SIN(CR145+CX145+CD145)</f>
        <v>1.4142135623730951</v>
      </c>
      <c r="DK145" s="11"/>
      <c r="DL145" s="11"/>
      <c r="DM145" s="11"/>
      <c r="DN145" s="11"/>
      <c r="DO145" s="11"/>
      <c r="DP145" s="11"/>
      <c r="DQ145" s="11"/>
      <c r="DR145" s="11"/>
    </row>
    <row r="146" spans="1:122" ht="15">
      <c r="A146" s="1">
        <v>146</v>
      </c>
      <c r="B146" s="14" t="s">
        <v>109</v>
      </c>
      <c r="C146" s="15" t="s">
        <v>255</v>
      </c>
      <c r="D146" s="12">
        <v>2</v>
      </c>
      <c r="E146" s="12">
        <v>1.5</v>
      </c>
      <c r="F146" s="12">
        <v>0.25</v>
      </c>
      <c r="G146" s="8">
        <f>H146*490/144</f>
        <v>2.7647569444444446</v>
      </c>
      <c r="H146" s="16">
        <f>AH146*(AD146+AG146)</f>
        <v>0.8125</v>
      </c>
      <c r="I146" s="8">
        <f>BD146</f>
        <v>0.31552984775641024</v>
      </c>
      <c r="J146" s="11">
        <f>BN146</f>
        <v>0.23607988609112707</v>
      </c>
      <c r="K146" s="11">
        <f>BI146</f>
        <v>0.6231728716880168</v>
      </c>
      <c r="L146" s="11">
        <f>AM146</f>
        <v>0.6634615384615384</v>
      </c>
      <c r="M146" s="11">
        <f>AO146</f>
        <v>1.3365384615384617</v>
      </c>
      <c r="N146" s="8">
        <f>BE146</f>
        <v>0.1514673477564103</v>
      </c>
      <c r="O146" s="11">
        <f>BO146</f>
        <v>0.1394035766961652</v>
      </c>
      <c r="P146" s="11">
        <f>BJ146</f>
        <v>0.43176538893803507</v>
      </c>
      <c r="Q146" s="11">
        <f>AT146</f>
        <v>0.41346153846153844</v>
      </c>
      <c r="R146" s="11">
        <f>AV146</f>
        <v>1.0865384615384617</v>
      </c>
      <c r="S146" s="8">
        <f>BF146</f>
        <v>0.08297932535292002</v>
      </c>
      <c r="T146" s="11">
        <f>BU146</f>
        <v>0.10950529023539513</v>
      </c>
      <c r="U146" s="11">
        <f>BK146</f>
        <v>0.3195753439086988</v>
      </c>
      <c r="V146" s="11">
        <f>BT146</f>
        <v>0.7577654483591224</v>
      </c>
      <c r="W146" s="8">
        <f>BG146</f>
        <v>0.3840178701599005</v>
      </c>
      <c r="X146" s="11">
        <f>BZ146</f>
        <v>0.2799133838561417</v>
      </c>
      <c r="Y146" s="11">
        <f>BL146</f>
        <v>0.6874862752508876</v>
      </c>
      <c r="Z146" s="11">
        <f>BY146</f>
        <v>1.3719167867916675</v>
      </c>
      <c r="AA146" s="11">
        <f>BA146</f>
        <v>28.488066222101683</v>
      </c>
      <c r="AB146" s="11">
        <f>BB146</f>
        <v>0.5426860441876563</v>
      </c>
      <c r="AD146" s="8">
        <f>AE146-AH146</f>
        <v>1.25</v>
      </c>
      <c r="AE146" s="11">
        <f>E146</f>
        <v>1.5</v>
      </c>
      <c r="AF146" s="11">
        <f>AG146-AH146</f>
        <v>1.75</v>
      </c>
      <c r="AG146" s="11">
        <f>D146</f>
        <v>2</v>
      </c>
      <c r="AH146" s="11">
        <f>F146</f>
        <v>0.25</v>
      </c>
      <c r="AI146" s="8">
        <f>AG146*AH146</f>
        <v>0.5</v>
      </c>
      <c r="AJ146" s="11">
        <f>AG146/2</f>
        <v>1</v>
      </c>
      <c r="AK146" s="11">
        <f>AD146*AH146</f>
        <v>0.3125</v>
      </c>
      <c r="AL146" s="11">
        <f>AH146/2</f>
        <v>0.125</v>
      </c>
      <c r="AM146" s="11">
        <f>(AI146*AJ146+AK146*AL146)/(AI146+AK146)</f>
        <v>0.6634615384615384</v>
      </c>
      <c r="AN146" s="11"/>
      <c r="AO146" s="11">
        <f>AG146-AM146</f>
        <v>1.3365384615384617</v>
      </c>
      <c r="AP146" s="8">
        <f>AE146*AH146</f>
        <v>0.375</v>
      </c>
      <c r="AQ146" s="11">
        <f>AE146/2</f>
        <v>0.75</v>
      </c>
      <c r="AR146" s="11">
        <f>AF146*AH146</f>
        <v>0.4375</v>
      </c>
      <c r="AS146" s="11">
        <f>AH146/2</f>
        <v>0.125</v>
      </c>
      <c r="AT146" s="11">
        <f>(AP146*AQ146+AR146*AS146)/(AP146+AR146)</f>
        <v>0.41346153846153844</v>
      </c>
      <c r="AU146" s="11"/>
      <c r="AV146" s="11">
        <f>AE146-AT146</f>
        <v>1.0865384615384617</v>
      </c>
      <c r="AX146" s="11">
        <f>-(AD146*AE146*AF146*AG146*AH146)/(4*(AE146+AF146))</f>
        <v>-0.12620192307692307</v>
      </c>
      <c r="AY146" s="11">
        <f>IF(AE146=AG146,"N/A",(2*AX146)/(BE146-BD146))</f>
        <v>1.538461538461539</v>
      </c>
      <c r="AZ146" s="11">
        <f>IF(AE146=AG146,PI()/4,(1/2)*ATAN(AY146))</f>
        <v>0.4972105531018565</v>
      </c>
      <c r="BA146" s="11">
        <f>IF(AE146=AG146,45,(1/2)*ATAN(AY146)*(180/PI()))</f>
        <v>28.488066222101683</v>
      </c>
      <c r="BB146" s="11">
        <f>IF(AE146=AG146,1,TAN(BA146/(180/PI())))</f>
        <v>0.5426860441876563</v>
      </c>
      <c r="BD146" s="11">
        <f>(1/3)*(AH146*(AG146-AM146)^3+AE146*AM146^3-AD146*(AM146-AH146)^3)</f>
        <v>0.31552984775641024</v>
      </c>
      <c r="BE146" s="11">
        <f>(1/3)*(AH146*(AE146-AT146)^3+AG146*AT146^3-AF146*(AT146-AH146)^3)</f>
        <v>0.1514673477564103</v>
      </c>
      <c r="BF146" s="11">
        <f>BD146*(SIN(AZ146))^2+BE146*(COS(AZ146))^2+AX146*SIN(2*AZ146)</f>
        <v>0.08297932535292002</v>
      </c>
      <c r="BG146" s="11">
        <f>BD146*COS(AZ146)^2+BE146*SIN(AZ146)^2-AX146*SIN(2*AZ146)</f>
        <v>0.3840178701599005</v>
      </c>
      <c r="BH146" s="11"/>
      <c r="BI146" s="8">
        <f>SQRT(BD146/H146)</f>
        <v>0.6231728716880168</v>
      </c>
      <c r="BJ146" s="11">
        <f>SQRT(BE146/H146)</f>
        <v>0.43176538893803507</v>
      </c>
      <c r="BK146" s="11">
        <f>SQRT(BF146/H146)</f>
        <v>0.3195753439086988</v>
      </c>
      <c r="BL146" s="11">
        <f>SQRT(BG146/H146)</f>
        <v>0.6874862752508876</v>
      </c>
      <c r="BM146" s="11"/>
      <c r="BN146" s="8">
        <f>BD146/(AG146-AM146)</f>
        <v>0.23607988609112707</v>
      </c>
      <c r="BO146" s="11">
        <f>BE146/(AE146-AT146)</f>
        <v>0.1394035766961652</v>
      </c>
      <c r="BP146" s="11"/>
      <c r="BQ146" s="8">
        <f>DF146</f>
        <v>0.49382733743954305</v>
      </c>
      <c r="BR146" s="11">
        <f>DG146</f>
        <v>0.6798531952931063</v>
      </c>
      <c r="BS146" s="11">
        <f>DH146</f>
        <v>0.7577654483591224</v>
      </c>
      <c r="BT146" s="11">
        <f>LARGE(BQ146:BS146,1)</f>
        <v>0.7577654483591224</v>
      </c>
      <c r="BU146" s="11">
        <f>BF146/BT146</f>
        <v>0.10950529023539513</v>
      </c>
      <c r="BV146" s="11"/>
      <c r="BW146" s="8">
        <f>DI146</f>
        <v>1.3719167867916675</v>
      </c>
      <c r="BX146" s="11">
        <f>DJ146</f>
        <v>1.1013797291305338</v>
      </c>
      <c r="BY146" s="11">
        <f>LARGE(BW146:BX146,1)</f>
        <v>1.3719167867916675</v>
      </c>
      <c r="BZ146" s="11">
        <f>BG146/BY146</f>
        <v>0.2799133838561417</v>
      </c>
      <c r="CA146" s="11"/>
      <c r="CC146" s="11"/>
      <c r="CD146" s="11">
        <f>AZ146</f>
        <v>0.4972105531018565</v>
      </c>
      <c r="CE146" s="11">
        <f>CD146*(180/PI())</f>
        <v>28.488066222101683</v>
      </c>
      <c r="CF146" s="11">
        <f>(PI()/2)-CD146</f>
        <v>1.07358577369304</v>
      </c>
      <c r="CG146" s="11">
        <f>CF146*(180/PI())</f>
        <v>61.51193377789832</v>
      </c>
      <c r="CH146" s="2" t="s">
        <v>13</v>
      </c>
      <c r="CI146" s="11">
        <f>CD146-(CK146+CN146)</f>
        <v>0.1216977820230965</v>
      </c>
      <c r="CJ146" s="11">
        <f>CI146*(180/PI())</f>
        <v>6.972769286026491</v>
      </c>
      <c r="CK146" s="11">
        <f>ACOS((DD146^2+DC146^2-AH146^2)/(2*DD146*DC146))</f>
        <v>0.17831706553175297</v>
      </c>
      <c r="CL146" s="11">
        <f>CK146*(180/PI())</f>
        <v>10.216815270127169</v>
      </c>
      <c r="CM146" s="2" t="s">
        <v>13</v>
      </c>
      <c r="CN146" s="11">
        <f>ACOS((AT146^2+DD146^2-(AG146-AM146)^2)/(2*AT146*DD146))-CF146</f>
        <v>0.19719570554700705</v>
      </c>
      <c r="CO146" s="11">
        <f>CN146*(180/PI())</f>
        <v>11.298481665948021</v>
      </c>
      <c r="CP146" s="11">
        <f>ATAN(AT146/AM146)</f>
        <v>0.5572955351175055</v>
      </c>
      <c r="CQ146" s="11">
        <f>CP146*(180/PI())</f>
        <v>31.93068210371782</v>
      </c>
      <c r="CR146" s="11">
        <f>ACOS((DB146^2+DA146^2-AH146^2)/(2*DB146*DA146))</f>
        <v>0.1845804609871733</v>
      </c>
      <c r="CS146" s="11">
        <f>CR146*(180/PI())</f>
        <v>10.575681395144175</v>
      </c>
      <c r="CT146" s="2" t="s">
        <v>13</v>
      </c>
      <c r="CU146" s="11">
        <f>ACOS((DA146^2+AM146^2-(AE146-AT146)^2)/(2*DA146*AM146))-CD146</f>
        <v>0.5253944091792357</v>
      </c>
      <c r="CV146" s="11">
        <f>CU146*(180/PI())</f>
        <v>30.102882225739645</v>
      </c>
      <c r="CW146" s="2" t="s">
        <v>13</v>
      </c>
      <c r="CX146" s="11">
        <f>((PI()/2)-CD146)-(CU146+CR146)</f>
        <v>0.36361090352663106</v>
      </c>
      <c r="CY146" s="11">
        <f>CX146*(180/PI())</f>
        <v>20.8333701570145</v>
      </c>
      <c r="DA146" s="11">
        <f>SQRT(AM146^2+(AE146-AT146)^2)</f>
        <v>1.2730856378971993</v>
      </c>
      <c r="DB146" s="11">
        <f>SQRT((AM146-AH146)^2+(AE146-AT146)^2)</f>
        <v>1.1625473204086574</v>
      </c>
      <c r="DC146" s="11">
        <f>SQRT((AG146-AM146)^2+(AT146-AH146)^2)</f>
        <v>1.3464972089565619</v>
      </c>
      <c r="DD146" s="11">
        <f>SQRT((AG146-AM146)^2+AT146^2)</f>
        <v>1.39903020087437</v>
      </c>
      <c r="DE146" s="11">
        <f>SQRT(AM146^2+AT146^2)</f>
        <v>0.7817491009299171</v>
      </c>
      <c r="DF146" s="11">
        <f>DC146*SIN(CK146+CN146)</f>
        <v>0.49382733743954305</v>
      </c>
      <c r="DG146" s="11">
        <f>DE146*SIN(CP146+CD146)</f>
        <v>0.6798531952931063</v>
      </c>
      <c r="DH146" s="11">
        <f>DB146*SIN(CU146+CR146)</f>
        <v>0.7577654483591224</v>
      </c>
      <c r="DI146" s="11">
        <f>DD146*SIN(CF146+CI146+CK146)</f>
        <v>1.3719167867916675</v>
      </c>
      <c r="DJ146" s="11">
        <f>DA146*SIN(CR146+CX146+CD146)</f>
        <v>1.1013797291305338</v>
      </c>
      <c r="DK146" s="11"/>
      <c r="DL146" s="11"/>
      <c r="DM146" s="11"/>
      <c r="DN146" s="11"/>
      <c r="DO146" s="11"/>
      <c r="DP146" s="11"/>
      <c r="DQ146" s="11"/>
      <c r="DR146" s="11"/>
    </row>
    <row r="147" spans="1:122" ht="15">
      <c r="A147" s="5">
        <v>147</v>
      </c>
      <c r="B147" s="14" t="s">
        <v>109</v>
      </c>
      <c r="C147" s="15" t="s">
        <v>256</v>
      </c>
      <c r="D147" s="12">
        <v>2</v>
      </c>
      <c r="E147" s="12">
        <v>1.5</v>
      </c>
      <c r="F147" s="12">
        <v>0.1875</v>
      </c>
      <c r="G147" s="8">
        <f>H147*490/144</f>
        <v>2.1134440104166665</v>
      </c>
      <c r="H147" s="16">
        <f>AH147*(AD147+AG147)</f>
        <v>0.62109375</v>
      </c>
      <c r="I147" s="8">
        <f>BD147</f>
        <v>0.24775213565466536</v>
      </c>
      <c r="J147" s="11">
        <f>BN147</f>
        <v>0.18229397920620932</v>
      </c>
      <c r="K147" s="11">
        <f>BI147</f>
        <v>0.6315825522442299</v>
      </c>
      <c r="L147" s="11">
        <f>AM147</f>
        <v>0.6409198113207547</v>
      </c>
      <c r="M147" s="11">
        <f>AO147</f>
        <v>1.3590801886792452</v>
      </c>
      <c r="N147" s="8">
        <f>BE147</f>
        <v>0.12000555362341536</v>
      </c>
      <c r="O147" s="11">
        <f>BO147</f>
        <v>0.10820277455891147</v>
      </c>
      <c r="P147" s="11">
        <f>BJ147</f>
        <v>0.43956397583604884</v>
      </c>
      <c r="Q147" s="11">
        <f>AT147</f>
        <v>0.3909198113207547</v>
      </c>
      <c r="R147" s="11">
        <f>AV147</f>
        <v>1.1090801886792452</v>
      </c>
      <c r="S147" s="8">
        <f>BF147</f>
        <v>0.06438390499663121</v>
      </c>
      <c r="T147" s="11">
        <f>BU147</f>
        <v>0.08553263253386563</v>
      </c>
      <c r="U147" s="11">
        <f>BK147</f>
        <v>0.3219660484379949</v>
      </c>
      <c r="V147" s="11">
        <f>BT147</f>
        <v>0.7527408322331149</v>
      </c>
      <c r="W147" s="8">
        <f>BG147</f>
        <v>0.30337378428144945</v>
      </c>
      <c r="X147" s="11">
        <f>BZ147</f>
        <v>0.21998631127541005</v>
      </c>
      <c r="Y147" s="11">
        <f>BL147</f>
        <v>0.6988926046291752</v>
      </c>
      <c r="Z147" s="11">
        <f>BY147</f>
        <v>1.379057553729528</v>
      </c>
      <c r="AA147" s="11">
        <f>BA147</f>
        <v>28.844074790929895</v>
      </c>
      <c r="AB147" s="11">
        <f>BB147</f>
        <v>0.5507568170539736</v>
      </c>
      <c r="AD147" s="8">
        <f>AE147-AH147</f>
        <v>1.3125</v>
      </c>
      <c r="AE147" s="11">
        <f>E147</f>
        <v>1.5</v>
      </c>
      <c r="AF147" s="11">
        <f>AG147-AH147</f>
        <v>1.8125</v>
      </c>
      <c r="AG147" s="11">
        <f>D147</f>
        <v>2</v>
      </c>
      <c r="AH147" s="11">
        <f>F147</f>
        <v>0.1875</v>
      </c>
      <c r="AI147" s="8">
        <f>AG147*AH147</f>
        <v>0.375</v>
      </c>
      <c r="AJ147" s="11">
        <f>AG147/2</f>
        <v>1</v>
      </c>
      <c r="AK147" s="11">
        <f>AD147*AH147</f>
        <v>0.24609375</v>
      </c>
      <c r="AL147" s="11">
        <f>AH147/2</f>
        <v>0.09375</v>
      </c>
      <c r="AM147" s="11">
        <f>(AI147*AJ147+AK147*AL147)/(AI147+AK147)</f>
        <v>0.6409198113207547</v>
      </c>
      <c r="AN147" s="11"/>
      <c r="AO147" s="11">
        <f>AG147-AM147</f>
        <v>1.3590801886792452</v>
      </c>
      <c r="AP147" s="8">
        <f>AE147*AH147</f>
        <v>0.28125</v>
      </c>
      <c r="AQ147" s="11">
        <f>AE147/2</f>
        <v>0.75</v>
      </c>
      <c r="AR147" s="11">
        <f>AF147*AH147</f>
        <v>0.33984375</v>
      </c>
      <c r="AS147" s="11">
        <f>AH147/2</f>
        <v>0.09375</v>
      </c>
      <c r="AT147" s="11">
        <f>(AP147*AQ147+AR147*AS147)/(AP147+AR147)</f>
        <v>0.3909198113207547</v>
      </c>
      <c r="AU147" s="11"/>
      <c r="AV147" s="11">
        <f>AE147-AT147</f>
        <v>1.1090801886792452</v>
      </c>
      <c r="AX147" s="11">
        <f>-(AD147*AE147*AF147*AG147*AH147)/(4*(AE147+AF147))</f>
        <v>-0.10099130306603774</v>
      </c>
      <c r="AY147" s="11">
        <f>IF(AE147=AG147,"N/A",(2*AX147)/(BE147-BD147))</f>
        <v>1.581119454786395</v>
      </c>
      <c r="AZ147" s="11">
        <f>IF(AE147=AG147,PI()/4,(1/2)*ATAN(AY147))</f>
        <v>0.5034240747932217</v>
      </c>
      <c r="BA147" s="11">
        <f>IF(AE147=AG147,45,(1/2)*ATAN(AY147)*(180/PI()))</f>
        <v>28.844074790929895</v>
      </c>
      <c r="BB147" s="11">
        <f>IF(AE147=AG147,1,TAN(BA147/(180/PI())))</f>
        <v>0.5507568170539736</v>
      </c>
      <c r="BD147" s="11">
        <f>(1/3)*(AH147*(AG147-AM147)^3+AE147*AM147^3-AD147*(AM147-AH147)^3)</f>
        <v>0.24775213565466536</v>
      </c>
      <c r="BE147" s="11">
        <f>(1/3)*(AH147*(AE147-AT147)^3+AG147*AT147^3-AF147*(AT147-AH147)^3)</f>
        <v>0.12000555362341536</v>
      </c>
      <c r="BF147" s="11">
        <f>BD147*(SIN(AZ147))^2+BE147*(COS(AZ147))^2+AX147*SIN(2*AZ147)</f>
        <v>0.06438390499663121</v>
      </c>
      <c r="BG147" s="11">
        <f>BD147*COS(AZ147)^2+BE147*SIN(AZ147)^2-AX147*SIN(2*AZ147)</f>
        <v>0.30337378428144945</v>
      </c>
      <c r="BH147" s="11"/>
      <c r="BI147" s="8">
        <f>SQRT(BD147/H147)</f>
        <v>0.6315825522442299</v>
      </c>
      <c r="BJ147" s="11">
        <f>SQRT(BE147/H147)</f>
        <v>0.43956397583604884</v>
      </c>
      <c r="BK147" s="11">
        <f>SQRT(BF147/H147)</f>
        <v>0.3219660484379949</v>
      </c>
      <c r="BL147" s="11">
        <f>SQRT(BG147/H147)</f>
        <v>0.6988926046291752</v>
      </c>
      <c r="BM147" s="11"/>
      <c r="BN147" s="8">
        <f>BD147/(AG147-AM147)</f>
        <v>0.18229397920620932</v>
      </c>
      <c r="BO147" s="11">
        <f>BE147/(AE147-AT147)</f>
        <v>0.10820277455891147</v>
      </c>
      <c r="BP147" s="11"/>
      <c r="BQ147" s="8">
        <f>DF147</f>
        <v>0.47747513361308624</v>
      </c>
      <c r="BR147" s="11">
        <f>DG147</f>
        <v>0.6516180960335245</v>
      </c>
      <c r="BS147" s="11">
        <f>DH147</f>
        <v>0.7527408322331149</v>
      </c>
      <c r="BT147" s="11">
        <f>LARGE(BQ147:BS147,1)</f>
        <v>0.7527408322331149</v>
      </c>
      <c r="BU147" s="11">
        <f>BF147/BT147</f>
        <v>0.08553263253386563</v>
      </c>
      <c r="BV147" s="11"/>
      <c r="BW147" s="8">
        <f>DI147</f>
        <v>1.379057553729528</v>
      </c>
      <c r="BX147" s="11">
        <f>DJ147</f>
        <v>1.0964555555461148</v>
      </c>
      <c r="BY147" s="11">
        <f>LARGE(BW147:BX147,1)</f>
        <v>1.379057553729528</v>
      </c>
      <c r="BZ147" s="11">
        <f>BG147/BY147</f>
        <v>0.21998631127541005</v>
      </c>
      <c r="CA147" s="11"/>
      <c r="CC147" s="11"/>
      <c r="CD147" s="11">
        <f>AZ147</f>
        <v>0.5034240747932217</v>
      </c>
      <c r="CE147" s="11">
        <f>CD147*(180/PI())</f>
        <v>28.844074790929895</v>
      </c>
      <c r="CF147" s="11">
        <f>(PI()/2)-CD147</f>
        <v>1.0673722520016748</v>
      </c>
      <c r="CG147" s="11">
        <f>CF147*(180/PI())</f>
        <v>61.155925209070105</v>
      </c>
      <c r="CH147" s="2" t="s">
        <v>13</v>
      </c>
      <c r="CI147" s="11">
        <f>CD147-(CK147+CN147)</f>
        <v>0.1485717127629158</v>
      </c>
      <c r="CJ147" s="11">
        <f>CI147*(180/PI())</f>
        <v>8.512532096345023</v>
      </c>
      <c r="CK147" s="11">
        <f>ACOS((DD147^2+DC147^2-AH147^2)/(2*DD147*DC147))</f>
        <v>0.1315033295209007</v>
      </c>
      <c r="CL147" s="11">
        <f>CK147*(180/PI())</f>
        <v>7.534585773465737</v>
      </c>
      <c r="CM147" s="2" t="s">
        <v>13</v>
      </c>
      <c r="CN147" s="11">
        <f>ACOS((AT147^2+DD147^2-(AG147-AM147)^2)/(2*AT147*DD147))-CF147</f>
        <v>0.2233490325094052</v>
      </c>
      <c r="CO147" s="11">
        <f>CN147*(180/PI())</f>
        <v>12.796956921119136</v>
      </c>
      <c r="CP147" s="11">
        <f>ATAN(AT147/AM147)</f>
        <v>0.5476930788949933</v>
      </c>
      <c r="CQ147" s="11">
        <f>CP147*(180/PI())</f>
        <v>31.380501889208738</v>
      </c>
      <c r="CR147" s="11">
        <f>ACOS((DB147^2+DA147^2-AH147^2)/(2*DB147*DA147))</f>
        <v>0.1359080702562525</v>
      </c>
      <c r="CS147" s="11">
        <f>CR147*(180/PI())</f>
        <v>7.7869588274507455</v>
      </c>
      <c r="CT147" s="2" t="s">
        <v>13</v>
      </c>
      <c r="CU147" s="11">
        <f>ACOS((DA147^2+AM147^2-(AE147-AT147)^2)/(2*DA147*AM147))-CD147</f>
        <v>0.5433731926955758</v>
      </c>
      <c r="CV147" s="11">
        <f>CU147*(180/PI())</f>
        <v>31.132990642005307</v>
      </c>
      <c r="CW147" s="2" t="s">
        <v>13</v>
      </c>
      <c r="CX147" s="11">
        <f>((PI()/2)-CD147)-(CU147+CR147)</f>
        <v>0.3880909890498465</v>
      </c>
      <c r="CY147" s="11">
        <f>CX147*(180/PI())</f>
        <v>22.23597573961405</v>
      </c>
      <c r="DA147" s="11">
        <f>SQRT(AM147^2+(AE147-AT147)^2)</f>
        <v>1.2809516265121887</v>
      </c>
      <c r="DB147" s="11">
        <f>SQRT((AM147-AH147)^2+(AE147-AT147)^2)</f>
        <v>1.1981854573558048</v>
      </c>
      <c r="DC147" s="11">
        <f>SQRT((AG147-AM147)^2+(AT147-AH147)^2)</f>
        <v>1.374219261580256</v>
      </c>
      <c r="DD147" s="11">
        <f>SQRT((AG147-AM147)^2+AT147^2)</f>
        <v>1.4141843084066048</v>
      </c>
      <c r="DE147" s="11">
        <f>SQRT(AM147^2+AT147^2)</f>
        <v>0.7507306463882277</v>
      </c>
      <c r="DF147" s="11">
        <f>DC147*SIN(CK147+CN147)</f>
        <v>0.47747513361308624</v>
      </c>
      <c r="DG147" s="11">
        <f>DE147*SIN(CP147+CD147)</f>
        <v>0.6516180960335245</v>
      </c>
      <c r="DH147" s="11">
        <f>DB147*SIN(CU147+CR147)</f>
        <v>0.7527408322331149</v>
      </c>
      <c r="DI147" s="11">
        <f>DD147*SIN(CF147+CI147+CK147)</f>
        <v>1.379057553729528</v>
      </c>
      <c r="DJ147" s="11">
        <f>DA147*SIN(CR147+CX147+CD147)</f>
        <v>1.0964555555461148</v>
      </c>
      <c r="DK147" s="11"/>
      <c r="DL147" s="11"/>
      <c r="DM147" s="11"/>
      <c r="DN147" s="11"/>
      <c r="DO147" s="11"/>
      <c r="DP147" s="11"/>
      <c r="DQ147" s="11"/>
      <c r="DR147" s="11"/>
    </row>
    <row r="148" spans="1:122" ht="15">
      <c r="A148" s="1">
        <v>148</v>
      </c>
      <c r="B148" s="14" t="s">
        <v>109</v>
      </c>
      <c r="C148" s="15" t="s">
        <v>257</v>
      </c>
      <c r="D148" s="12">
        <v>2</v>
      </c>
      <c r="E148" s="12">
        <v>1.5</v>
      </c>
      <c r="F148" s="12">
        <v>0.125</v>
      </c>
      <c r="G148" s="8">
        <f>H148*490/144</f>
        <v>1.435546875</v>
      </c>
      <c r="H148" s="16">
        <f>AH148*(AD148+AG148)</f>
        <v>0.421875</v>
      </c>
      <c r="I148" s="8">
        <f>BD148</f>
        <v>0.17307535807291666</v>
      </c>
      <c r="J148" s="11">
        <f>BN148</f>
        <v>0.12524046011306533</v>
      </c>
      <c r="K148" s="11">
        <f>BI148</f>
        <v>0.6405097193776874</v>
      </c>
      <c r="L148" s="11">
        <f>AM148</f>
        <v>0.6180555555555556</v>
      </c>
      <c r="M148" s="11">
        <f>AO148</f>
        <v>1.3819444444444444</v>
      </c>
      <c r="N148" s="8">
        <f>BE148</f>
        <v>0.08469645182291666</v>
      </c>
      <c r="O148" s="11">
        <f>BO148</f>
        <v>0.07482385927914109</v>
      </c>
      <c r="P148" s="11">
        <f>BJ148</f>
        <v>0.4480646826927371</v>
      </c>
      <c r="Q148" s="11">
        <f>AT148</f>
        <v>0.3680555555555556</v>
      </c>
      <c r="R148" s="11">
        <f>AV148</f>
        <v>1.1319444444444444</v>
      </c>
      <c r="S148" s="8">
        <f>BF148</f>
        <v>0.04473510986258477</v>
      </c>
      <c r="T148" s="11">
        <f>BU148</f>
        <v>0.059789273760101</v>
      </c>
      <c r="U148" s="11">
        <f>BK148</f>
        <v>0.3256359607499366</v>
      </c>
      <c r="V148" s="11">
        <f>BT148</f>
        <v>0.7482129661263375</v>
      </c>
      <c r="W148" s="8">
        <f>BG148</f>
        <v>0.21303670003324854</v>
      </c>
      <c r="X148" s="11">
        <f>BZ148</f>
        <v>0.15369232956069334</v>
      </c>
      <c r="Y148" s="11">
        <f>BL148</f>
        <v>0.7106165503000144</v>
      </c>
      <c r="Z148" s="11">
        <f>BY148</f>
        <v>1.386124477663799</v>
      </c>
      <c r="AA148" s="11">
        <f>BA148</f>
        <v>29.16176397808753</v>
      </c>
      <c r="AB148" s="11">
        <f>BB148</f>
        <v>0.5580056477369978</v>
      </c>
      <c r="AD148" s="8">
        <f>AE148-AH148</f>
        <v>1.375</v>
      </c>
      <c r="AE148" s="11">
        <f>E148</f>
        <v>1.5</v>
      </c>
      <c r="AF148" s="11">
        <f>AG148-AH148</f>
        <v>1.875</v>
      </c>
      <c r="AG148" s="11">
        <f>D148</f>
        <v>2</v>
      </c>
      <c r="AH148" s="11">
        <f>F148</f>
        <v>0.125</v>
      </c>
      <c r="AI148" s="8">
        <f>AG148*AH148</f>
        <v>0.25</v>
      </c>
      <c r="AJ148" s="11">
        <f>AG148/2</f>
        <v>1</v>
      </c>
      <c r="AK148" s="11">
        <f>AD148*AH148</f>
        <v>0.171875</v>
      </c>
      <c r="AL148" s="11">
        <f>AH148/2</f>
        <v>0.0625</v>
      </c>
      <c r="AM148" s="11">
        <f>(AI148*AJ148+AK148*AL148)/(AI148+AK148)</f>
        <v>0.6180555555555556</v>
      </c>
      <c r="AN148" s="11"/>
      <c r="AO148" s="11">
        <f>AG148-AM148</f>
        <v>1.3819444444444444</v>
      </c>
      <c r="AP148" s="8">
        <f>AE148*AH148</f>
        <v>0.1875</v>
      </c>
      <c r="AQ148" s="11">
        <f>AE148/2</f>
        <v>0.75</v>
      </c>
      <c r="AR148" s="11">
        <f>AF148*AH148</f>
        <v>0.234375</v>
      </c>
      <c r="AS148" s="11">
        <f>AH148/2</f>
        <v>0.0625</v>
      </c>
      <c r="AT148" s="11">
        <f>(AP148*AQ148+AR148*AS148)/(AP148+AR148)</f>
        <v>0.3680555555555556</v>
      </c>
      <c r="AU148" s="11"/>
      <c r="AV148" s="11">
        <f>AE148-AT148</f>
        <v>1.1319444444444444</v>
      </c>
      <c r="AX148" s="11">
        <f>-(AD148*AE148*AF148*AG148*AH148)/(4*(AE148+AF148))</f>
        <v>-0.07161458333333333</v>
      </c>
      <c r="AY148" s="11">
        <f>IF(AE148=AG148,"N/A",(2*AX148)/(BE148-BD148))</f>
        <v>1.6206261510128912</v>
      </c>
      <c r="AZ148" s="11">
        <f>IF(AE148=AG148,PI()/4,(1/2)*ATAN(AY148))</f>
        <v>0.508968797107107</v>
      </c>
      <c r="BA148" s="11">
        <f>IF(AE148=AG148,45,(1/2)*ATAN(AY148)*(180/PI()))</f>
        <v>29.16176397808753</v>
      </c>
      <c r="BB148" s="11">
        <f>IF(AE148=AG148,1,TAN(BA148/(180/PI())))</f>
        <v>0.5580056477369978</v>
      </c>
      <c r="BD148" s="11">
        <f>(1/3)*(AH148*(AG148-AM148)^3+AE148*AM148^3-AD148*(AM148-AH148)^3)</f>
        <v>0.17307535807291666</v>
      </c>
      <c r="BE148" s="11">
        <f>(1/3)*(AH148*(AE148-AT148)^3+AG148*AT148^3-AF148*(AT148-AH148)^3)</f>
        <v>0.08469645182291666</v>
      </c>
      <c r="BF148" s="11">
        <f>BD148*(SIN(AZ148))^2+BE148*(COS(AZ148))^2+AX148*SIN(2*AZ148)</f>
        <v>0.04473510986258477</v>
      </c>
      <c r="BG148" s="11">
        <f>BD148*COS(AZ148)^2+BE148*SIN(AZ148)^2-AX148*SIN(2*AZ148)</f>
        <v>0.21303670003324854</v>
      </c>
      <c r="BH148" s="11"/>
      <c r="BI148" s="8">
        <f>SQRT(BD148/H148)</f>
        <v>0.6405097193776874</v>
      </c>
      <c r="BJ148" s="11">
        <f>SQRT(BE148/H148)</f>
        <v>0.4480646826927371</v>
      </c>
      <c r="BK148" s="11">
        <f>SQRT(BF148/H148)</f>
        <v>0.3256359607499366</v>
      </c>
      <c r="BL148" s="11">
        <f>SQRT(BG148/H148)</f>
        <v>0.7106165503000144</v>
      </c>
      <c r="BM148" s="11"/>
      <c r="BN148" s="8">
        <f>BD148/(AG148-AM148)</f>
        <v>0.12524046011306533</v>
      </c>
      <c r="BO148" s="11">
        <f>BE148/(AE148-AT148)</f>
        <v>0.07482385927914109</v>
      </c>
      <c r="BP148" s="11"/>
      <c r="BQ148" s="8">
        <f>DF148</f>
        <v>0.46114211310843245</v>
      </c>
      <c r="BR148" s="11">
        <f>DG148</f>
        <v>0.6225678402012897</v>
      </c>
      <c r="BS148" s="11">
        <f>DH148</f>
        <v>0.7482129661263375</v>
      </c>
      <c r="BT148" s="11">
        <f>LARGE(BQ148:BS148,1)</f>
        <v>0.7482129661263375</v>
      </c>
      <c r="BU148" s="11">
        <f>BF148/BT148</f>
        <v>0.059789273760101</v>
      </c>
      <c r="BV148" s="11"/>
      <c r="BW148" s="8">
        <f>DI148</f>
        <v>1.386124477663799</v>
      </c>
      <c r="BX148" s="11">
        <f>DJ148</f>
        <v>1.0912859452031367</v>
      </c>
      <c r="BY148" s="11">
        <f>LARGE(BW148:BX148,1)</f>
        <v>1.386124477663799</v>
      </c>
      <c r="BZ148" s="11">
        <f>BG148/BY148</f>
        <v>0.15369232956069334</v>
      </c>
      <c r="CA148" s="11"/>
      <c r="CC148" s="11"/>
      <c r="CD148" s="11">
        <f>AZ148</f>
        <v>0.508968797107107</v>
      </c>
      <c r="CE148" s="11">
        <f>CD148*(180/PI())</f>
        <v>29.16176397808753</v>
      </c>
      <c r="CF148" s="11">
        <f>(PI()/2)-CD148</f>
        <v>1.0618275296877897</v>
      </c>
      <c r="CG148" s="11">
        <f>CF148*(180/PI())</f>
        <v>60.83823602191247</v>
      </c>
      <c r="CH148" s="2" t="s">
        <v>13</v>
      </c>
      <c r="CI148" s="11">
        <f>CD148-(CK148+CN148)</f>
        <v>0.1740988045756663</v>
      </c>
      <c r="CJ148" s="11">
        <f>CI148*(180/PI())</f>
        <v>9.975126720458583</v>
      </c>
      <c r="CK148" s="11">
        <f>ACOS((DD148^2+DC148^2-AH148^2)/(2*DD148*DC148))</f>
        <v>0.08619079393821005</v>
      </c>
      <c r="CL148" s="11">
        <f>CK148*(180/PI())</f>
        <v>4.938368725541196</v>
      </c>
      <c r="CM148" s="2" t="s">
        <v>13</v>
      </c>
      <c r="CN148" s="11">
        <f>ACOS((AT148^2+DD148^2-(AG148-AM148)^2)/(2*AT148*DD148))-CF148</f>
        <v>0.24867919859323062</v>
      </c>
      <c r="CO148" s="11">
        <f>CN148*(180/PI())</f>
        <v>14.248268532087753</v>
      </c>
      <c r="CP148" s="11">
        <f>ATAN(AT148/AM148)</f>
        <v>0.5371082540943802</v>
      </c>
      <c r="CQ148" s="11">
        <f>CP148*(180/PI())</f>
        <v>30.774036101248207</v>
      </c>
      <c r="CR148" s="11">
        <f>ACOS((DB148^2+DA148^2-AH148^2)/(2*DB148*DA148))</f>
        <v>0.08897632248244403</v>
      </c>
      <c r="CS148" s="11">
        <f>CR148*(180/PI())</f>
        <v>5.097967754839022</v>
      </c>
      <c r="CT148" s="2" t="s">
        <v>13</v>
      </c>
      <c r="CU148" s="11">
        <f>ACOS((DA148^2+AM148^2-(AE148-AT148)^2)/(2*DA148*AM148))-CD148</f>
        <v>0.562051070174208</v>
      </c>
      <c r="CV148" s="11">
        <f>CU148*(180/PI())</f>
        <v>32.20315419179338</v>
      </c>
      <c r="CW148" s="2" t="s">
        <v>13</v>
      </c>
      <c r="CX148" s="11">
        <f>((PI()/2)-CD148)-(CU148+CR148)</f>
        <v>0.4108001370311377</v>
      </c>
      <c r="CY148" s="11">
        <f>CX148*(180/PI())</f>
        <v>23.537114075280073</v>
      </c>
      <c r="DA148" s="11">
        <f>SQRT(AM148^2+(AE148-AT148)^2)</f>
        <v>1.289686355305711</v>
      </c>
      <c r="DB148" s="11">
        <f>SQRT((AM148-AH148)^2+(AE148-AT148)^2)</f>
        <v>1.234666759159264</v>
      </c>
      <c r="DC148" s="11">
        <f>SQRT((AG148-AM148)^2+(AT148-AH148)^2)</f>
        <v>1.4031558896349627</v>
      </c>
      <c r="DD148" s="11">
        <f>SQRT((AG148-AM148)^2+AT148^2)</f>
        <v>1.4301172467690098</v>
      </c>
      <c r="DE148" s="11">
        <f>SQRT(AM148^2+AT148^2)</f>
        <v>0.7193452312543644</v>
      </c>
      <c r="DF148" s="11">
        <f>DC148*SIN(CK148+CN148)</f>
        <v>0.46114211310843245</v>
      </c>
      <c r="DG148" s="11">
        <f>DE148*SIN(CP148+CD148)</f>
        <v>0.6225678402012897</v>
      </c>
      <c r="DH148" s="11">
        <f>DB148*SIN(CU148+CR148)</f>
        <v>0.7482129661263375</v>
      </c>
      <c r="DI148" s="11">
        <f>DD148*SIN(CF148+CI148+CK148)</f>
        <v>1.386124477663799</v>
      </c>
      <c r="DJ148" s="11">
        <f>DA148*SIN(CR148+CX148+CD148)</f>
        <v>1.0912859452031367</v>
      </c>
      <c r="DK148" s="11"/>
      <c r="DL148" s="11"/>
      <c r="DM148" s="11"/>
      <c r="DN148" s="11"/>
      <c r="DO148" s="11"/>
      <c r="DP148" s="11"/>
      <c r="DQ148" s="11"/>
      <c r="DR148" s="11"/>
    </row>
    <row r="149" spans="1:122" ht="15">
      <c r="A149" s="5">
        <v>149</v>
      </c>
      <c r="B149" s="14" t="s">
        <v>109</v>
      </c>
      <c r="C149" s="15" t="s">
        <v>258</v>
      </c>
      <c r="D149" s="12">
        <v>2</v>
      </c>
      <c r="E149" s="12">
        <v>1.25</v>
      </c>
      <c r="F149" s="12">
        <v>0.25</v>
      </c>
      <c r="G149" s="8">
        <f>H149*490/144</f>
        <v>2.5520833333333335</v>
      </c>
      <c r="H149" s="16">
        <f>AH149*(AD149+AG149)</f>
        <v>0.75</v>
      </c>
      <c r="I149" s="8">
        <f>BD149</f>
        <v>0.29557291666666663</v>
      </c>
      <c r="J149" s="11">
        <f>BN149</f>
        <v>0.2288306451612903</v>
      </c>
      <c r="K149" s="11">
        <f>BI149</f>
        <v>0.6277716322216401</v>
      </c>
      <c r="L149" s="11">
        <f>AM149</f>
        <v>0.7083333333333334</v>
      </c>
      <c r="M149" s="11">
        <f>AO149</f>
        <v>1.2916666666666665</v>
      </c>
      <c r="N149" s="8">
        <f>BE149</f>
        <v>0.08854166666666669</v>
      </c>
      <c r="O149" s="11">
        <f>BO149</f>
        <v>0.0965909090909091</v>
      </c>
      <c r="P149" s="11">
        <f>BJ149</f>
        <v>0.34359213546813844</v>
      </c>
      <c r="Q149" s="11">
        <f>AT149</f>
        <v>0.3333333333333333</v>
      </c>
      <c r="R149" s="11">
        <f>AV149</f>
        <v>0.9166666666666667</v>
      </c>
      <c r="S149" s="8">
        <f>BF149</f>
        <v>0.05413322722115954</v>
      </c>
      <c r="T149" s="11">
        <f>BU149</f>
        <v>0.07780922062185455</v>
      </c>
      <c r="U149" s="11">
        <f>BK149</f>
        <v>0.2686589590817313</v>
      </c>
      <c r="V149" s="11">
        <f>BT149</f>
        <v>0.6957173814173245</v>
      </c>
      <c r="W149" s="8">
        <f>BG149</f>
        <v>0.3299813561121737</v>
      </c>
      <c r="X149" s="11">
        <f>BZ149</f>
        <v>0.24882615605115868</v>
      </c>
      <c r="Y149" s="11">
        <f>BL149</f>
        <v>0.6633062199941279</v>
      </c>
      <c r="Z149" s="11">
        <f>BY149</f>
        <v>1.3261522074244056</v>
      </c>
      <c r="AA149" s="11">
        <f>BA149</f>
        <v>20.682009910765082</v>
      </c>
      <c r="AB149" s="11">
        <f>BB149</f>
        <v>0.3775097356307068</v>
      </c>
      <c r="AD149" s="8">
        <f>AE149-AH149</f>
        <v>1</v>
      </c>
      <c r="AE149" s="11">
        <f>E149</f>
        <v>1.25</v>
      </c>
      <c r="AF149" s="11">
        <f>AG149-AH149</f>
        <v>1.75</v>
      </c>
      <c r="AG149" s="11">
        <f>D149</f>
        <v>2</v>
      </c>
      <c r="AH149" s="11">
        <f>F149</f>
        <v>0.25</v>
      </c>
      <c r="AI149" s="8">
        <f>AG149*AH149</f>
        <v>0.5</v>
      </c>
      <c r="AJ149" s="11">
        <f>AG149/2</f>
        <v>1</v>
      </c>
      <c r="AK149" s="11">
        <f>AD149*AH149</f>
        <v>0.25</v>
      </c>
      <c r="AL149" s="11">
        <f>AH149/2</f>
        <v>0.125</v>
      </c>
      <c r="AM149" s="11">
        <f>(AI149*AJ149+AK149*AL149)/(AI149+AK149)</f>
        <v>0.7083333333333334</v>
      </c>
      <c r="AN149" s="11"/>
      <c r="AO149" s="11">
        <f>AG149-AM149</f>
        <v>1.2916666666666665</v>
      </c>
      <c r="AP149" s="8">
        <f>AE149*AH149</f>
        <v>0.3125</v>
      </c>
      <c r="AQ149" s="11">
        <f>AE149/2</f>
        <v>0.625</v>
      </c>
      <c r="AR149" s="11">
        <f>AF149*AH149</f>
        <v>0.4375</v>
      </c>
      <c r="AS149" s="11">
        <f>AH149/2</f>
        <v>0.125</v>
      </c>
      <c r="AT149" s="11">
        <f>(AP149*AQ149+AR149*AS149)/(AP149+AR149)</f>
        <v>0.3333333333333333</v>
      </c>
      <c r="AU149" s="11"/>
      <c r="AV149" s="11">
        <f>AE149-AT149</f>
        <v>0.9166666666666667</v>
      </c>
      <c r="AX149" s="11">
        <f>-(AD149*AE149*AF149*AG149*AH149)/(4*(AE149+AF149))</f>
        <v>-0.09114583333333333</v>
      </c>
      <c r="AY149" s="11">
        <f>IF(AE149=AG149,"N/A",(2*AX149)/(BE149-BD149))</f>
        <v>0.8805031446540882</v>
      </c>
      <c r="AZ149" s="11">
        <f>IF(AE149=AG149,PI()/4,(1/2)*ATAN(AY149))</f>
        <v>0.3609691688729493</v>
      </c>
      <c r="BA149" s="11">
        <f>IF(AE149=AG149,45,(1/2)*ATAN(AY149)*(180/PI()))</f>
        <v>20.682009910765082</v>
      </c>
      <c r="BB149" s="11">
        <f>IF(AE149=AG149,1,TAN(BA149/(180/PI())))</f>
        <v>0.3775097356307068</v>
      </c>
      <c r="BD149" s="11">
        <f>(1/3)*(AH149*(AG149-AM149)^3+AE149*AM149^3-AD149*(AM149-AH149)^3)</f>
        <v>0.29557291666666663</v>
      </c>
      <c r="BE149" s="11">
        <f>(1/3)*(AH149*(AE149-AT149)^3+AG149*AT149^3-AF149*(AT149-AH149)^3)</f>
        <v>0.08854166666666669</v>
      </c>
      <c r="BF149" s="11">
        <f>BD149*(SIN(AZ149))^2+BE149*(COS(AZ149))^2+AX149*SIN(2*AZ149)</f>
        <v>0.05413322722115954</v>
      </c>
      <c r="BG149" s="11">
        <f>BD149*COS(AZ149)^2+BE149*SIN(AZ149)^2-AX149*SIN(2*AZ149)</f>
        <v>0.3299813561121737</v>
      </c>
      <c r="BH149" s="11"/>
      <c r="BI149" s="8">
        <f>SQRT(BD149/H149)</f>
        <v>0.6277716322216401</v>
      </c>
      <c r="BJ149" s="11">
        <f>SQRT(BE149/H149)</f>
        <v>0.34359213546813844</v>
      </c>
      <c r="BK149" s="11">
        <f>SQRT(BF149/H149)</f>
        <v>0.2686589590817313</v>
      </c>
      <c r="BL149" s="11">
        <f>SQRT(BG149/H149)</f>
        <v>0.6633062199941279</v>
      </c>
      <c r="BM149" s="11"/>
      <c r="BN149" s="8">
        <f>BD149/(AG149-AM149)</f>
        <v>0.2288306451612903</v>
      </c>
      <c r="BO149" s="11">
        <f>BE149/(AE149-AT149)</f>
        <v>0.0965909090909091</v>
      </c>
      <c r="BP149" s="11"/>
      <c r="BQ149" s="8">
        <f>DF149</f>
        <v>0.37822935252491596</v>
      </c>
      <c r="BR149" s="11">
        <f>DG149</f>
        <v>0.5620216097366617</v>
      </c>
      <c r="BS149" s="11">
        <f>DH149</f>
        <v>0.6957173814173245</v>
      </c>
      <c r="BT149" s="11">
        <f>LARGE(BQ149:BS149,1)</f>
        <v>0.6957173814173245</v>
      </c>
      <c r="BU149" s="11">
        <f>BF149/BT149</f>
        <v>0.07780922062185455</v>
      </c>
      <c r="BV149" s="11"/>
      <c r="BW149" s="8">
        <f>DI149</f>
        <v>1.3261522074244056</v>
      </c>
      <c r="BX149" s="11">
        <f>DJ149</f>
        <v>0.9864341217174409</v>
      </c>
      <c r="BY149" s="11">
        <f>LARGE(BW149:BX149,1)</f>
        <v>1.3261522074244056</v>
      </c>
      <c r="BZ149" s="11">
        <f>BG149/BY149</f>
        <v>0.24882615605115868</v>
      </c>
      <c r="CA149" s="11"/>
      <c r="CC149" s="11"/>
      <c r="CD149" s="11">
        <f>AZ149</f>
        <v>0.3609691688729493</v>
      </c>
      <c r="CE149" s="11">
        <f>CD149*(180/PI())</f>
        <v>20.682009910765082</v>
      </c>
      <c r="CF149" s="11">
        <f>(PI()/2)-CD149</f>
        <v>1.2098271579219473</v>
      </c>
      <c r="CG149" s="11">
        <f>CF149*(180/PI())</f>
        <v>69.31799008923493</v>
      </c>
      <c r="CH149" s="2" t="s">
        <v>13</v>
      </c>
      <c r="CI149" s="11">
        <f>CD149-(CK149+CN149)</f>
        <v>0.06442683942555338</v>
      </c>
      <c r="CJ149" s="11">
        <f>CI149*(180/PI())</f>
        <v>3.691385986451266</v>
      </c>
      <c r="CK149" s="11">
        <f>ACOS((DD149^2+DC149^2-AH149^2)/(2*DD149*DC149))</f>
        <v>0.18812743635250628</v>
      </c>
      <c r="CL149" s="11">
        <f>CK149*(180/PI())</f>
        <v>10.778908113614628</v>
      </c>
      <c r="CM149" s="2" t="s">
        <v>13</v>
      </c>
      <c r="CN149" s="11">
        <f>ACOS((AT149^2+DD149^2-(AG149-AM149)^2)/(2*AT149*DD149))-CF149</f>
        <v>0.10841489309488961</v>
      </c>
      <c r="CO149" s="11">
        <f>CN149*(180/PI())</f>
        <v>6.211715810699186</v>
      </c>
      <c r="CP149" s="11">
        <f>ATAN(AT149/AM149)</f>
        <v>0.4398425828157361</v>
      </c>
      <c r="CQ149" s="11">
        <f>CP149*(180/PI())</f>
        <v>25.201123645475068</v>
      </c>
      <c r="CR149" s="11">
        <f>ACOS((DB149^2+DA149^2-AH149^2)/(2*DB149*DA149))</f>
        <v>0.19424099618140356</v>
      </c>
      <c r="CS149" s="11">
        <f>CR149*(180/PI())</f>
        <v>11.129189289611164</v>
      </c>
      <c r="CT149" s="2" t="s">
        <v>13</v>
      </c>
      <c r="CU149" s="11">
        <f>ACOS((DA149^2+AM149^2-(AE149-AT149)^2)/(2*DA149*AM149))-CD149</f>
        <v>0.5519385527397371</v>
      </c>
      <c r="CV149" s="11">
        <f>CU149*(180/PI())</f>
        <v>31.623749622545738</v>
      </c>
      <c r="CW149" s="2" t="s">
        <v>13</v>
      </c>
      <c r="CX149" s="11">
        <f>((PI()/2)-CD149)-(CU149+CR149)</f>
        <v>0.4636476090008066</v>
      </c>
      <c r="CY149" s="11">
        <f>CX149*(180/PI())</f>
        <v>26.56505117707802</v>
      </c>
      <c r="DA149" s="11">
        <f>SQRT(AM149^2+(AE149-AT149)^2)</f>
        <v>1.1584532312048204</v>
      </c>
      <c r="DB149" s="11">
        <f>SQRT((AM149-AH149)^2+(AE149-AT149)^2)</f>
        <v>1.0248644896874037</v>
      </c>
      <c r="DC149" s="11">
        <f>SQRT((AG149-AM149)^2+(AT149-AH149)^2)</f>
        <v>1.2943520472507555</v>
      </c>
      <c r="DD149" s="11">
        <f>SQRT((AG149-AM149)^2+AT149^2)</f>
        <v>1.3339842161318434</v>
      </c>
      <c r="DE149" s="11">
        <f>SQRT(AM149^2+AT149^2)</f>
        <v>0.782845592835664</v>
      </c>
      <c r="DF149" s="11">
        <f>DC149*SIN(CK149+CN149)</f>
        <v>0.37822935252491596</v>
      </c>
      <c r="DG149" s="11">
        <f>DE149*SIN(CP149+CD149)</f>
        <v>0.5620216097366617</v>
      </c>
      <c r="DH149" s="11">
        <f>DB149*SIN(CU149+CR149)</f>
        <v>0.6957173814173245</v>
      </c>
      <c r="DI149" s="11">
        <f>DD149*SIN(CF149+CI149+CK149)</f>
        <v>1.3261522074244056</v>
      </c>
      <c r="DJ149" s="11">
        <f>DA149*SIN(CR149+CX149+CD149)</f>
        <v>0.9864341217174409</v>
      </c>
      <c r="DK149" s="11"/>
      <c r="DL149" s="11"/>
      <c r="DM149" s="11"/>
      <c r="DN149" s="11"/>
      <c r="DO149" s="11"/>
      <c r="DP149" s="11"/>
      <c r="DQ149" s="11"/>
      <c r="DR149" s="11"/>
    </row>
    <row r="150" spans="1:122" ht="15">
      <c r="A150" s="1">
        <v>150</v>
      </c>
      <c r="B150" s="14" t="s">
        <v>109</v>
      </c>
      <c r="C150" s="15" t="s">
        <v>259</v>
      </c>
      <c r="D150" s="12">
        <v>2</v>
      </c>
      <c r="E150" s="12">
        <v>1.25</v>
      </c>
      <c r="F150" s="12">
        <v>0.1875</v>
      </c>
      <c r="G150" s="8">
        <f>H150*490/144</f>
        <v>1.9539388020833333</v>
      </c>
      <c r="H150" s="16">
        <f>AH150*(AD150+AG150)</f>
        <v>0.57421875</v>
      </c>
      <c r="I150" s="8">
        <f>BD150</f>
        <v>0.23243503181301817</v>
      </c>
      <c r="J150" s="11">
        <f>BN150</f>
        <v>0.17683557975876393</v>
      </c>
      <c r="K150" s="11">
        <f>BI150</f>
        <v>0.6362270171149799</v>
      </c>
      <c r="L150" s="11">
        <f>AM150</f>
        <v>0.6855867346938775</v>
      </c>
      <c r="M150" s="11">
        <f>AO150</f>
        <v>1.3144132653061225</v>
      </c>
      <c r="N150" s="8">
        <f>BE150</f>
        <v>0.07066135017239317</v>
      </c>
      <c r="O150" s="11">
        <f>BO150</f>
        <v>0.07521859950462491</v>
      </c>
      <c r="P150" s="11">
        <f>BJ150</f>
        <v>0.3507941005497302</v>
      </c>
      <c r="Q150" s="11">
        <f>AT150</f>
        <v>0.31058673469387754</v>
      </c>
      <c r="R150" s="11">
        <f>AV150</f>
        <v>0.9394132653061225</v>
      </c>
      <c r="S150" s="8">
        <f>BF150</f>
        <v>0.04212704641382252</v>
      </c>
      <c r="T150" s="11">
        <f>BU150</f>
        <v>0.06051206406231906</v>
      </c>
      <c r="U150" s="11">
        <f>BK150</f>
        <v>0.2708580957630737</v>
      </c>
      <c r="V150" s="11">
        <f>BT150</f>
        <v>0.6961759950947548</v>
      </c>
      <c r="W150" s="8">
        <f>BG150</f>
        <v>0.26096933557158886</v>
      </c>
      <c r="X150" s="11">
        <f>BZ150</f>
        <v>0.19506177937105446</v>
      </c>
      <c r="Y150" s="11">
        <f>BL150</f>
        <v>0.67414924923723</v>
      </c>
      <c r="Z150" s="11">
        <f>BY150</f>
        <v>1.337880421336475</v>
      </c>
      <c r="AA150" s="11">
        <f>BA150</f>
        <v>21.167282235884244</v>
      </c>
      <c r="AB150" s="11">
        <f>BB150</f>
        <v>0.38721764040298595</v>
      </c>
      <c r="AD150" s="8">
        <f>AE150-AH150</f>
        <v>1.0625</v>
      </c>
      <c r="AE150" s="11">
        <f>E150</f>
        <v>1.25</v>
      </c>
      <c r="AF150" s="11">
        <f>AG150-AH150</f>
        <v>1.8125</v>
      </c>
      <c r="AG150" s="11">
        <f>D150</f>
        <v>2</v>
      </c>
      <c r="AH150" s="11">
        <f>F150</f>
        <v>0.1875</v>
      </c>
      <c r="AI150" s="8">
        <f>AG150*AH150</f>
        <v>0.375</v>
      </c>
      <c r="AJ150" s="11">
        <f>AG150/2</f>
        <v>1</v>
      </c>
      <c r="AK150" s="11">
        <f>AD150*AH150</f>
        <v>0.19921875</v>
      </c>
      <c r="AL150" s="11">
        <f>AH150/2</f>
        <v>0.09375</v>
      </c>
      <c r="AM150" s="11">
        <f>(AI150*AJ150+AK150*AL150)/(AI150+AK150)</f>
        <v>0.6855867346938775</v>
      </c>
      <c r="AN150" s="11"/>
      <c r="AO150" s="11">
        <f>AG150-AM150</f>
        <v>1.3144132653061225</v>
      </c>
      <c r="AP150" s="8">
        <f>AE150*AH150</f>
        <v>0.234375</v>
      </c>
      <c r="AQ150" s="11">
        <f>AE150/2</f>
        <v>0.625</v>
      </c>
      <c r="AR150" s="11">
        <f>AF150*AH150</f>
        <v>0.33984375</v>
      </c>
      <c r="AS150" s="11">
        <f>AH150/2</f>
        <v>0.09375</v>
      </c>
      <c r="AT150" s="11">
        <f>(AP150*AQ150+AR150*AS150)/(AP150+AR150)</f>
        <v>0.31058673469387754</v>
      </c>
      <c r="AU150" s="11"/>
      <c r="AV150" s="11">
        <f>AE150-AT150</f>
        <v>0.9394132653061225</v>
      </c>
      <c r="AX150" s="11">
        <f>-(AD150*AE150*AF150*AG150*AH150)/(4*(AE150+AF150))</f>
        <v>-0.07369060905612244</v>
      </c>
      <c r="AY150" s="11">
        <f>IF(AE150=AG150,"N/A",(2*AX150)/(BE150-BD150))</f>
        <v>0.9110333437279835</v>
      </c>
      <c r="AZ150" s="11">
        <f>IF(AE150=AG150,PI()/4,(1/2)*ATAN(AY150))</f>
        <v>0.3694387687150871</v>
      </c>
      <c r="BA150" s="11">
        <f>IF(AE150=AG150,45,(1/2)*ATAN(AY150)*(180/PI()))</f>
        <v>21.167282235884244</v>
      </c>
      <c r="BB150" s="11">
        <f>IF(AE150=AG150,1,TAN(BA150/(180/PI())))</f>
        <v>0.38721764040298595</v>
      </c>
      <c r="BD150" s="11">
        <f>(1/3)*(AH150*(AG150-AM150)^3+AE150*AM150^3-AD150*(AM150-AH150)^3)</f>
        <v>0.23243503181301817</v>
      </c>
      <c r="BE150" s="11">
        <f>(1/3)*(AH150*(AE150-AT150)^3+AG150*AT150^3-AF150*(AT150-AH150)^3)</f>
        <v>0.07066135017239317</v>
      </c>
      <c r="BF150" s="11">
        <f>BD150*(SIN(AZ150))^2+BE150*(COS(AZ150))^2+AX150*SIN(2*AZ150)</f>
        <v>0.04212704641382252</v>
      </c>
      <c r="BG150" s="11">
        <f>BD150*COS(AZ150)^2+BE150*SIN(AZ150)^2-AX150*SIN(2*AZ150)</f>
        <v>0.26096933557158886</v>
      </c>
      <c r="BH150" s="11"/>
      <c r="BI150" s="8">
        <f>SQRT(BD150/H150)</f>
        <v>0.6362270171149799</v>
      </c>
      <c r="BJ150" s="11">
        <f>SQRT(BE150/H150)</f>
        <v>0.3507941005497302</v>
      </c>
      <c r="BK150" s="11">
        <f>SQRT(BF150/H150)</f>
        <v>0.2708580957630737</v>
      </c>
      <c r="BL150" s="11">
        <f>SQRT(BG150/H150)</f>
        <v>0.67414924923723</v>
      </c>
      <c r="BM150" s="11"/>
      <c r="BN150" s="8">
        <f>BD150/(AG150-AM150)</f>
        <v>0.17683557975876393</v>
      </c>
      <c r="BO150" s="11">
        <f>BE150/(AE150-AT150)</f>
        <v>0.07521859950462491</v>
      </c>
      <c r="BP150" s="11"/>
      <c r="BQ150" s="8">
        <f>DF150</f>
        <v>0.35984218647569466</v>
      </c>
      <c r="BR150" s="11">
        <f>DG150</f>
        <v>0.5371914639321511</v>
      </c>
      <c r="BS150" s="11">
        <f>DH150</f>
        <v>0.6961759950947548</v>
      </c>
      <c r="BT150" s="11">
        <f>LARGE(BQ150:BS150,1)</f>
        <v>0.6961759950947548</v>
      </c>
      <c r="BU150" s="11">
        <f>BF150/BT150</f>
        <v>0.06051206406231906</v>
      </c>
      <c r="BV150" s="11"/>
      <c r="BW150" s="8">
        <f>DI150</f>
        <v>1.337880421336475</v>
      </c>
      <c r="BX150" s="11">
        <f>DJ150</f>
        <v>0.9785450306855901</v>
      </c>
      <c r="BY150" s="11">
        <f>LARGE(BW150:BX150,1)</f>
        <v>1.337880421336475</v>
      </c>
      <c r="BZ150" s="11">
        <f>BG150/BY150</f>
        <v>0.19506177937105446</v>
      </c>
      <c r="CA150" s="11"/>
      <c r="CC150" s="11"/>
      <c r="CD150" s="11">
        <f>AZ150</f>
        <v>0.3694387687150871</v>
      </c>
      <c r="CE150" s="11">
        <f>CD150*(180/PI())</f>
        <v>21.167282235884244</v>
      </c>
      <c r="CF150" s="11">
        <f>(PI()/2)-CD150</f>
        <v>1.2013575580798095</v>
      </c>
      <c r="CG150" s="11">
        <f>CF150*(180/PI())</f>
        <v>68.83271776411576</v>
      </c>
      <c r="CH150" s="2" t="s">
        <v>13</v>
      </c>
      <c r="CI150" s="11">
        <f>CD150-(CK150+CN150)</f>
        <v>0.09337156704826244</v>
      </c>
      <c r="CJ150" s="11">
        <f>CI150*(180/PI())</f>
        <v>5.349796718388228</v>
      </c>
      <c r="CK150" s="11">
        <f>ACOS((DD150^2+DC150^2-AH150^2)/(2*DD150*DC150))</f>
        <v>0.13866542945822125</v>
      </c>
      <c r="CL150" s="11">
        <f>CK150*(180/PI())</f>
        <v>7.944943872325115</v>
      </c>
      <c r="CM150" s="2" t="s">
        <v>13</v>
      </c>
      <c r="CN150" s="11">
        <f>ACOS((AT150^2+DD150^2-(AG150-AM150)^2)/(2*AT150*DD150))-CF150</f>
        <v>0.1374017722086034</v>
      </c>
      <c r="CO150" s="11">
        <f>CN150*(180/PI())</f>
        <v>7.8725416451709025</v>
      </c>
      <c r="CP150" s="11">
        <f>ATAN(AT150/AM150)</f>
        <v>0.42536522170751956</v>
      </c>
      <c r="CQ150" s="11">
        <f>CP150*(180/PI())</f>
        <v>24.37163195548742</v>
      </c>
      <c r="CR150" s="11">
        <f>ACOS((DB150^2+DA150^2-AH150^2)/(2*DB150*DA150))</f>
        <v>0.1429264432263393</v>
      </c>
      <c r="CS150" s="11">
        <f>CR150*(180/PI())</f>
        <v>8.189081977685415</v>
      </c>
      <c r="CT150" s="2" t="s">
        <v>13</v>
      </c>
      <c r="CU150" s="11">
        <f>ACOS((DA150^2+AM150^2-(AE150-AT150)^2)/(2*DA150*AM150))-CD150</f>
        <v>0.5709082473263541</v>
      </c>
      <c r="CV150" s="11">
        <f>CU150*(180/PI())</f>
        <v>32.71063306101106</v>
      </c>
      <c r="CW150" s="2" t="s">
        <v>13</v>
      </c>
      <c r="CX150" s="11">
        <f>((PI()/2)-CD150)-(CU150+CR150)</f>
        <v>0.48752286752711604</v>
      </c>
      <c r="CY150" s="11">
        <f>CX150*(180/PI())</f>
        <v>27.933002725419282</v>
      </c>
      <c r="DA150" s="11">
        <f>SQRT(AM150^2+(AE150-AT150)^2)</f>
        <v>1.1629817082918048</v>
      </c>
      <c r="DB150" s="11">
        <f>SQRT((AM150-AH150)^2+(AE150-AT150)^2)</f>
        <v>1.0632909659689207</v>
      </c>
      <c r="DC150" s="11">
        <f>SQRT((AG150-AM150)^2+(AT150-AH150)^2)</f>
        <v>1.3201638444792767</v>
      </c>
      <c r="DD150" s="11">
        <f>SQRT((AG150-AM150)^2+AT150^2)</f>
        <v>1.350609622274515</v>
      </c>
      <c r="DE150" s="11">
        <f>SQRT(AM150^2+AT150^2)</f>
        <v>0.7526574855510428</v>
      </c>
      <c r="DF150" s="11">
        <f>DC150*SIN(CK150+CN150)</f>
        <v>0.35984218647569466</v>
      </c>
      <c r="DG150" s="11">
        <f>DE150*SIN(CP150+CD150)</f>
        <v>0.5371914639321511</v>
      </c>
      <c r="DH150" s="11">
        <f>DB150*SIN(CU150+CR150)</f>
        <v>0.6961759950947548</v>
      </c>
      <c r="DI150" s="11">
        <f>DD150*SIN(CF150+CI150+CK150)</f>
        <v>1.337880421336475</v>
      </c>
      <c r="DJ150" s="11">
        <f>DA150*SIN(CR150+CX150+CD150)</f>
        <v>0.9785450306855901</v>
      </c>
      <c r="DK150" s="11"/>
      <c r="DL150" s="11"/>
      <c r="DM150" s="11"/>
      <c r="DN150" s="11"/>
      <c r="DO150" s="11"/>
      <c r="DP150" s="11"/>
      <c r="DQ150" s="11"/>
      <c r="DR150" s="11"/>
    </row>
    <row r="151" spans="1:122" ht="15">
      <c r="A151" s="5">
        <v>151</v>
      </c>
      <c r="B151" s="14" t="s">
        <v>109</v>
      </c>
      <c r="C151" s="15" t="s">
        <v>260</v>
      </c>
      <c r="D151" s="12">
        <v>2</v>
      </c>
      <c r="E151" s="12">
        <v>1.25</v>
      </c>
      <c r="F151" s="12">
        <v>0.125</v>
      </c>
      <c r="G151" s="8">
        <f>H151*490/144</f>
        <v>1.3292100694444444</v>
      </c>
      <c r="H151" s="16">
        <f>AH151*(AD151+AG151)</f>
        <v>0.390625</v>
      </c>
      <c r="I151" s="8">
        <f>BD151</f>
        <v>0.16261800130208326</v>
      </c>
      <c r="J151" s="11">
        <f>BN151</f>
        <v>0.12158355237538936</v>
      </c>
      <c r="K151" s="11">
        <f>BI151</f>
        <v>0.6452147575290983</v>
      </c>
      <c r="L151" s="11">
        <f>AM151</f>
        <v>0.6625</v>
      </c>
      <c r="M151" s="11">
        <f>AO151</f>
        <v>1.3375</v>
      </c>
      <c r="N151" s="8">
        <f>BE151</f>
        <v>0.05031331380208333</v>
      </c>
      <c r="O151" s="11">
        <f>BO151</f>
        <v>0.05227357278138527</v>
      </c>
      <c r="P151" s="11">
        <f>BJ151</f>
        <v>0.35889007137748086</v>
      </c>
      <c r="Q151" s="11">
        <f>AT151</f>
        <v>0.2875</v>
      </c>
      <c r="R151" s="11">
        <f>AV151</f>
        <v>0.9625</v>
      </c>
      <c r="S151" s="8">
        <f>BF151</f>
        <v>0.02943319676275899</v>
      </c>
      <c r="T151" s="11">
        <f>BU151</f>
        <v>0.042226736393602714</v>
      </c>
      <c r="U151" s="11">
        <f>BK151</f>
        <v>0.27449769345599795</v>
      </c>
      <c r="V151" s="11">
        <f>BT151</f>
        <v>0.6970275061848747</v>
      </c>
      <c r="W151" s="8">
        <f>BG151</f>
        <v>0.1834981183414076</v>
      </c>
      <c r="X151" s="11">
        <f>BZ151</f>
        <v>0.1359841841603809</v>
      </c>
      <c r="Y151" s="11">
        <f>BL151</f>
        <v>0.6853868856011205</v>
      </c>
      <c r="Z151" s="11">
        <f>BY151</f>
        <v>1.3494077967551605</v>
      </c>
      <c r="AA151" s="11">
        <f>BA151</f>
        <v>21.601034071549748</v>
      </c>
      <c r="AB151" s="11">
        <f>BB151</f>
        <v>0.39594888607903916</v>
      </c>
      <c r="AD151" s="8">
        <f>AE151-AH151</f>
        <v>1.125</v>
      </c>
      <c r="AE151" s="11">
        <f>E151</f>
        <v>1.25</v>
      </c>
      <c r="AF151" s="11">
        <f>AG151-AH151</f>
        <v>1.875</v>
      </c>
      <c r="AG151" s="11">
        <f>D151</f>
        <v>2</v>
      </c>
      <c r="AH151" s="11">
        <f>F151</f>
        <v>0.125</v>
      </c>
      <c r="AI151" s="8">
        <f>AG151*AH151</f>
        <v>0.25</v>
      </c>
      <c r="AJ151" s="11">
        <f>AG151/2</f>
        <v>1</v>
      </c>
      <c r="AK151" s="11">
        <f>AD151*AH151</f>
        <v>0.140625</v>
      </c>
      <c r="AL151" s="11">
        <f>AH151/2</f>
        <v>0.0625</v>
      </c>
      <c r="AM151" s="11">
        <f>(AI151*AJ151+AK151*AL151)/(AI151+AK151)</f>
        <v>0.6625</v>
      </c>
      <c r="AN151" s="11"/>
      <c r="AO151" s="11">
        <f>AG151-AM151</f>
        <v>1.3375</v>
      </c>
      <c r="AP151" s="8">
        <f>AE151*AH151</f>
        <v>0.15625</v>
      </c>
      <c r="AQ151" s="11">
        <f>AE151/2</f>
        <v>0.625</v>
      </c>
      <c r="AR151" s="11">
        <f>AF151*AH151</f>
        <v>0.234375</v>
      </c>
      <c r="AS151" s="11">
        <f>AH151/2</f>
        <v>0.0625</v>
      </c>
      <c r="AT151" s="11">
        <f>(AP151*AQ151+AR151*AS151)/(AP151+AR151)</f>
        <v>0.2875</v>
      </c>
      <c r="AU151" s="11"/>
      <c r="AV151" s="11">
        <f>AE151-AT151</f>
        <v>0.9625</v>
      </c>
      <c r="AX151" s="11">
        <f>-(AD151*AE151*AF151*AG151*AH151)/(4*(AE151+AF151))</f>
        <v>-0.052734375</v>
      </c>
      <c r="AY151" s="11">
        <f>IF(AE151=AG151,"N/A",(2*AX151)/(BE151-BD151))</f>
        <v>0.9391304347826093</v>
      </c>
      <c r="AZ151" s="11">
        <f>IF(AE151=AG151,PI()/4,(1/2)*ATAN(AY151))</f>
        <v>0.3770091663840195</v>
      </c>
      <c r="BA151" s="11">
        <f>IF(AE151=AG151,45,(1/2)*ATAN(AY151)*(180/PI()))</f>
        <v>21.601034071549748</v>
      </c>
      <c r="BB151" s="11">
        <f>IF(AE151=AG151,1,TAN(BA151/(180/PI())))</f>
        <v>0.39594888607903916</v>
      </c>
      <c r="BD151" s="11">
        <f>(1/3)*(AH151*(AG151-AM151)^3+AE151*AM151^3-AD151*(AM151-AH151)^3)</f>
        <v>0.16261800130208326</v>
      </c>
      <c r="BE151" s="11">
        <f>(1/3)*(AH151*(AE151-AT151)^3+AG151*AT151^3-AF151*(AT151-AH151)^3)</f>
        <v>0.05031331380208333</v>
      </c>
      <c r="BF151" s="11">
        <f>BD151*(SIN(AZ151))^2+BE151*(COS(AZ151))^2+AX151*SIN(2*AZ151)</f>
        <v>0.02943319676275899</v>
      </c>
      <c r="BG151" s="11">
        <f>BD151*COS(AZ151)^2+BE151*SIN(AZ151)^2-AX151*SIN(2*AZ151)</f>
        <v>0.1834981183414076</v>
      </c>
      <c r="BH151" s="11"/>
      <c r="BI151" s="8">
        <f>SQRT(BD151/H151)</f>
        <v>0.6452147575290983</v>
      </c>
      <c r="BJ151" s="11">
        <f>SQRT(BE151/H151)</f>
        <v>0.35889007137748086</v>
      </c>
      <c r="BK151" s="11">
        <f>SQRT(BF151/H151)</f>
        <v>0.27449769345599795</v>
      </c>
      <c r="BL151" s="11">
        <f>SQRT(BG151/H151)</f>
        <v>0.6853868856011205</v>
      </c>
      <c r="BM151" s="11"/>
      <c r="BN151" s="8">
        <f>BD151/(AG151-AM151)</f>
        <v>0.12158355237538936</v>
      </c>
      <c r="BO151" s="11">
        <f>BE151/(AE151-AT151)</f>
        <v>0.05227357278138527</v>
      </c>
      <c r="BP151" s="11"/>
      <c r="BQ151" s="8">
        <f>DF151</f>
        <v>0.34130143383863015</v>
      </c>
      <c r="BR151" s="11">
        <f>DG151</f>
        <v>0.5112024627661712</v>
      </c>
      <c r="BS151" s="11">
        <f>DH151</f>
        <v>0.6970275061848747</v>
      </c>
      <c r="BT151" s="11">
        <f>LARGE(BQ151:BS151,1)</f>
        <v>0.6970275061848747</v>
      </c>
      <c r="BU151" s="11">
        <f>BF151/BT151</f>
        <v>0.042226736393602714</v>
      </c>
      <c r="BV151" s="11"/>
      <c r="BW151" s="8">
        <f>DI151</f>
        <v>1.3494077967551605</v>
      </c>
      <c r="BX151" s="11">
        <f>DJ151</f>
        <v>0.9703085534131425</v>
      </c>
      <c r="BY151" s="11">
        <f>LARGE(BW151:BX151,1)</f>
        <v>1.3494077967551605</v>
      </c>
      <c r="BZ151" s="11">
        <f>BG151/BY151</f>
        <v>0.1359841841603809</v>
      </c>
      <c r="CA151" s="11"/>
      <c r="CC151" s="11"/>
      <c r="CD151" s="11">
        <f>AZ151</f>
        <v>0.3770091663840195</v>
      </c>
      <c r="CE151" s="11">
        <f>CD151*(180/PI())</f>
        <v>21.601034071549748</v>
      </c>
      <c r="CF151" s="11">
        <f>(PI()/2)-CD151</f>
        <v>1.193787160410877</v>
      </c>
      <c r="CG151" s="11">
        <f>CF151*(180/PI())</f>
        <v>68.39896592845024</v>
      </c>
      <c r="CH151" s="2" t="s">
        <v>13</v>
      </c>
      <c r="CI151" s="11">
        <f>CD151-(CK151+CN151)</f>
        <v>0.12090276430268954</v>
      </c>
      <c r="CJ151" s="11">
        <f>CI151*(180/PI())</f>
        <v>6.92721812600906</v>
      </c>
      <c r="CK151" s="11">
        <f>ACOS((DD151^2+DC151^2-AH151^2)/(2*DD151*DC151))</f>
        <v>0.0908287309265976</v>
      </c>
      <c r="CL151" s="11">
        <f>CK151*(180/PI())</f>
        <v>5.204102940623417</v>
      </c>
      <c r="CM151" s="2" t="s">
        <v>13</v>
      </c>
      <c r="CN151" s="11">
        <f>ACOS((AT151^2+DD151^2-(AG151-AM151)^2)/(2*AT151*DD151))-CF151</f>
        <v>0.16527767115473235</v>
      </c>
      <c r="CO151" s="11">
        <f>CN151*(180/PI())</f>
        <v>9.46971300491727</v>
      </c>
      <c r="CP151" s="11">
        <f>ATAN(AT151/AM151)</f>
        <v>0.40943720952614265</v>
      </c>
      <c r="CQ151" s="11">
        <f>CP151*(180/PI())</f>
        <v>23.45902408146156</v>
      </c>
      <c r="CR151" s="11">
        <f>ACOS((DB151^2+DA151^2-AH151^2)/(2*DB151*DA151))</f>
        <v>0.09353716626453057</v>
      </c>
      <c r="CS151" s="11">
        <f>CR151*(180/PI())</f>
        <v>5.359284854571065</v>
      </c>
      <c r="CT151" s="2" t="s">
        <v>13</v>
      </c>
      <c r="CU151" s="11">
        <f>ACOS((DA151^2+AM151^2-(AE151-AT151)^2)/(2*DA151*AM151))-CD151</f>
        <v>0.5909488501443356</v>
      </c>
      <c r="CV151" s="11">
        <f>CU151*(180/PI())</f>
        <v>33.85887502137938</v>
      </c>
      <c r="CW151" s="2" t="s">
        <v>13</v>
      </c>
      <c r="CX151" s="11">
        <f>((PI()/2)-CD151)-(CU151+CR151)</f>
        <v>0.5093011440020108</v>
      </c>
      <c r="CY151" s="11">
        <f>CX151*(180/PI())</f>
        <v>29.180806052499797</v>
      </c>
      <c r="DA151" s="11">
        <f>SQRT(AM151^2+(AE151-AT151)^2)</f>
        <v>1.1684658745551793</v>
      </c>
      <c r="DB151" s="11">
        <f>SQRT((AM151-AH151)^2+(AE151-AT151)^2)</f>
        <v>1.102412128017467</v>
      </c>
      <c r="DC151" s="11">
        <f>SQRT((AG151-AM151)^2+(AT151-AH151)^2)</f>
        <v>1.3473353331669142</v>
      </c>
      <c r="DD151" s="11">
        <f>SQRT((AG151-AM151)^2+AT151^2)</f>
        <v>1.36805062040847</v>
      </c>
      <c r="DE151" s="11">
        <f>SQRT(AM151^2+AT151^2)</f>
        <v>0.7221928412827144</v>
      </c>
      <c r="DF151" s="11">
        <f>DC151*SIN(CK151+CN151)</f>
        <v>0.34130143383863015</v>
      </c>
      <c r="DG151" s="11">
        <f>DE151*SIN(CP151+CD151)</f>
        <v>0.5112024627661712</v>
      </c>
      <c r="DH151" s="11">
        <f>DB151*SIN(CU151+CR151)</f>
        <v>0.6970275061848747</v>
      </c>
      <c r="DI151" s="11">
        <f>DD151*SIN(CF151+CI151+CK151)</f>
        <v>1.3494077967551605</v>
      </c>
      <c r="DJ151" s="11">
        <f>DA151*SIN(CR151+CX151+CD151)</f>
        <v>0.9703085534131425</v>
      </c>
      <c r="DK151" s="11"/>
      <c r="DL151" s="11"/>
      <c r="DM151" s="11"/>
      <c r="DN151" s="11"/>
      <c r="DO151" s="11"/>
      <c r="DP151" s="11"/>
      <c r="DQ151" s="11"/>
      <c r="DR151" s="11"/>
    </row>
    <row r="152" spans="1:122" ht="15">
      <c r="A152" s="1">
        <v>152</v>
      </c>
      <c r="B152" s="14" t="s">
        <v>116</v>
      </c>
      <c r="C152" s="15" t="s">
        <v>261</v>
      </c>
      <c r="D152" s="13">
        <v>1.75</v>
      </c>
      <c r="E152" s="13">
        <v>1.75</v>
      </c>
      <c r="F152" s="12">
        <v>0.25</v>
      </c>
      <c r="G152" s="8">
        <f>H152*490/144</f>
        <v>2.7647569444444446</v>
      </c>
      <c r="H152" s="16">
        <f>AH152*(AD152+AG152)</f>
        <v>0.8125</v>
      </c>
      <c r="I152" s="8">
        <f>BD152</f>
        <v>0.22718850160256412</v>
      </c>
      <c r="J152" s="11">
        <f>BN152</f>
        <v>0.18604412729658792</v>
      </c>
      <c r="K152" s="11">
        <f>BI152</f>
        <v>0.528787875576778</v>
      </c>
      <c r="L152" s="11">
        <f>AM152</f>
        <v>0.5288461538461539</v>
      </c>
      <c r="M152" s="11">
        <f>AO152</f>
        <v>1.2211538461538463</v>
      </c>
      <c r="N152" s="8">
        <f>BE152</f>
        <v>0.22718850160256412</v>
      </c>
      <c r="O152" s="11">
        <f>BO152</f>
        <v>0.18604412729658792</v>
      </c>
      <c r="P152" s="11">
        <f>BJ152</f>
        <v>0.528787875576778</v>
      </c>
      <c r="Q152" s="11">
        <f>AT152</f>
        <v>0.5288461538461539</v>
      </c>
      <c r="R152" s="11">
        <f>AV152</f>
        <v>1.2211538461538463</v>
      </c>
      <c r="S152" s="8">
        <f>BF152</f>
        <v>0.0946764823717949</v>
      </c>
      <c r="T152" s="11">
        <f>BU152</f>
        <v>0.126589523658444</v>
      </c>
      <c r="U152" s="11">
        <f>BK152</f>
        <v>0.3413574393222896</v>
      </c>
      <c r="V152" s="11">
        <f>BT152</f>
        <v>0.7479014031780791</v>
      </c>
      <c r="W152" s="8">
        <f>BG152</f>
        <v>0.35970052083333337</v>
      </c>
      <c r="X152" s="11">
        <f>BZ152</f>
        <v>0.29068191711723773</v>
      </c>
      <c r="Y152" s="11">
        <f>BL152</f>
        <v>0.6653633092779714</v>
      </c>
      <c r="Z152" s="11">
        <f>BY152</f>
        <v>1.2374368670764582</v>
      </c>
      <c r="AA152" s="11">
        <f>BA152</f>
        <v>45</v>
      </c>
      <c r="AB152" s="11">
        <f>BB152</f>
        <v>1</v>
      </c>
      <c r="AD152" s="8">
        <f>AE152-AH152</f>
        <v>1.5</v>
      </c>
      <c r="AE152" s="11">
        <f>E152</f>
        <v>1.75</v>
      </c>
      <c r="AF152" s="11">
        <f>AG152-AH152</f>
        <v>1.5</v>
      </c>
      <c r="AG152" s="11">
        <f>D152</f>
        <v>1.75</v>
      </c>
      <c r="AH152" s="11">
        <f>F152</f>
        <v>0.25</v>
      </c>
      <c r="AI152" s="8">
        <f>AG152*AH152</f>
        <v>0.4375</v>
      </c>
      <c r="AJ152" s="11">
        <f>AG152/2</f>
        <v>0.875</v>
      </c>
      <c r="AK152" s="11">
        <f>AD152*AH152</f>
        <v>0.375</v>
      </c>
      <c r="AL152" s="11">
        <f>AH152/2</f>
        <v>0.125</v>
      </c>
      <c r="AM152" s="11">
        <f>(AI152*AJ152+AK152*AL152)/(AI152+AK152)</f>
        <v>0.5288461538461539</v>
      </c>
      <c r="AN152" s="11"/>
      <c r="AO152" s="11">
        <f>AG152-AM152</f>
        <v>1.2211538461538463</v>
      </c>
      <c r="AP152" s="8">
        <f>AE152*AH152</f>
        <v>0.4375</v>
      </c>
      <c r="AQ152" s="11">
        <f>AE152/2</f>
        <v>0.875</v>
      </c>
      <c r="AR152" s="11">
        <f>AF152*AH152</f>
        <v>0.375</v>
      </c>
      <c r="AS152" s="11">
        <f>AH152/2</f>
        <v>0.125</v>
      </c>
      <c r="AT152" s="11">
        <f>(AP152*AQ152+AR152*AS152)/(AP152+AR152)</f>
        <v>0.5288461538461539</v>
      </c>
      <c r="AU152" s="11"/>
      <c r="AV152" s="11">
        <f>AE152-AT152</f>
        <v>1.2211538461538463</v>
      </c>
      <c r="AX152" s="11">
        <f>-(AD152*AE152*AF152*AG152*AH152)/(4*(AE152+AF152))</f>
        <v>-0.13251201923076922</v>
      </c>
      <c r="AY152" s="11" t="str">
        <f>IF(AE152=AG152,"N/A",(2*AX152)/(BE152-BD152))</f>
        <v>N/A</v>
      </c>
      <c r="AZ152" s="11">
        <f>IF(AE152=AG152,PI()/4,(1/2)*ATAN(AY152))</f>
        <v>0.7853981633974483</v>
      </c>
      <c r="BA152" s="11">
        <f>IF(AE152=AG152,45,(1/2)*ATAN(AY152)*(180/PI()))</f>
        <v>45</v>
      </c>
      <c r="BB152" s="11">
        <f>IF(AE152=AG152,1,TAN(BA152/(180/PI())))</f>
        <v>1</v>
      </c>
      <c r="BD152" s="11">
        <f>(1/3)*(AH152*(AG152-AM152)^3+AE152*AM152^3-AD152*(AM152-AH152)^3)</f>
        <v>0.22718850160256412</v>
      </c>
      <c r="BE152" s="11">
        <f>(1/3)*(AH152*(AE152-AT152)^3+AG152*AT152^3-AF152*(AT152-AH152)^3)</f>
        <v>0.22718850160256412</v>
      </c>
      <c r="BF152" s="11">
        <f>BD152*(SIN(AZ152))^2+BE152*(COS(AZ152))^2+AX152*SIN(2*AZ152)</f>
        <v>0.0946764823717949</v>
      </c>
      <c r="BG152" s="11">
        <f>BD152*COS(AZ152)^2+BE152*SIN(AZ152)^2-AX152*SIN(2*AZ152)</f>
        <v>0.35970052083333337</v>
      </c>
      <c r="BH152" s="11"/>
      <c r="BI152" s="8">
        <f>SQRT(BD152/H152)</f>
        <v>0.528787875576778</v>
      </c>
      <c r="BJ152" s="11">
        <f>SQRT(BE152/H152)</f>
        <v>0.528787875576778</v>
      </c>
      <c r="BK152" s="11">
        <f>SQRT(BF152/H152)</f>
        <v>0.3413574393222896</v>
      </c>
      <c r="BL152" s="11">
        <f>SQRT(BG152/H152)</f>
        <v>0.6653633092779714</v>
      </c>
      <c r="BM152" s="11"/>
      <c r="BN152" s="8">
        <f>BD152/(AG152-AM152)</f>
        <v>0.18604412729658792</v>
      </c>
      <c r="BO152" s="11">
        <f>BE152/(AE152-AT152)</f>
        <v>0.18604412729658792</v>
      </c>
      <c r="BP152" s="11"/>
      <c r="BQ152" s="8">
        <f>DF152</f>
        <v>0.6663121591950169</v>
      </c>
      <c r="BR152" s="11">
        <f>DG152</f>
        <v>0.7479014031780791</v>
      </c>
      <c r="BS152" s="11">
        <f>DH152</f>
        <v>0.6663121591950169</v>
      </c>
      <c r="BT152" s="11">
        <f>LARGE(BQ152:BS152,1)</f>
        <v>0.7479014031780791</v>
      </c>
      <c r="BU152" s="11">
        <f>BF152/BT152</f>
        <v>0.126589523658444</v>
      </c>
      <c r="BV152" s="11"/>
      <c r="BW152" s="8">
        <f>DI152</f>
        <v>1.2374368670764582</v>
      </c>
      <c r="BX152" s="11">
        <f>DJ152</f>
        <v>1.2374368670764582</v>
      </c>
      <c r="BY152" s="11">
        <f>LARGE(BW152:BX152,1)</f>
        <v>1.2374368670764582</v>
      </c>
      <c r="BZ152" s="11">
        <f>BG152/BY152</f>
        <v>0.29068191711723773</v>
      </c>
      <c r="CA152" s="11"/>
      <c r="CC152" s="11"/>
      <c r="CD152" s="11">
        <f>AZ152</f>
        <v>0.7853981633974483</v>
      </c>
      <c r="CE152" s="11">
        <f>CD152*(180/PI())</f>
        <v>45</v>
      </c>
      <c r="CF152" s="11">
        <f>(PI()/2)-CD152</f>
        <v>0.7853981633974483</v>
      </c>
      <c r="CG152" s="11">
        <f>CF152*(180/PI())</f>
        <v>45</v>
      </c>
      <c r="CH152" s="2" t="s">
        <v>13</v>
      </c>
      <c r="CI152" s="11">
        <f>CD152-(CK152+CN152)</f>
        <v>0.2244973561450756</v>
      </c>
      <c r="CJ152" s="11">
        <f>CI152*(180/PI())</f>
        <v>12.862751018958168</v>
      </c>
      <c r="CK152" s="11">
        <f>ACOS((DD152^2+DC152^2-AH152^2)/(2*DD152*DC152))</f>
        <v>0.1841894783343092</v>
      </c>
      <c r="CL152" s="11">
        <f>CK152*(180/PI())</f>
        <v>10.553279739272234</v>
      </c>
      <c r="CM152" s="2" t="s">
        <v>13</v>
      </c>
      <c r="CN152" s="11">
        <f>ACOS((AT152^2+DD152^2-(AG152-AM152)^2)/(2*AT152*DD152))-CF152</f>
        <v>0.37671132891806347</v>
      </c>
      <c r="CO152" s="11">
        <f>CN152*(180/PI())</f>
        <v>21.583969241769598</v>
      </c>
      <c r="CP152" s="11">
        <f>ATAN(AT152/AM152)</f>
        <v>0.7853981633974483</v>
      </c>
      <c r="CQ152" s="11">
        <f>CP152*(180/PI())</f>
        <v>45</v>
      </c>
      <c r="CR152" s="11">
        <f>ACOS((DB152^2+DA152^2-AH152^2)/(2*DB152*DA152))</f>
        <v>0.1841894783343092</v>
      </c>
      <c r="CS152" s="11">
        <f>CR152*(180/PI())</f>
        <v>10.553279739272234</v>
      </c>
      <c r="CT152" s="2" t="s">
        <v>13</v>
      </c>
      <c r="CU152" s="11">
        <f>ACOS((DA152^2+AM152^2-(AE152-AT152)^2)/(2*DA152*AM152))-CD152</f>
        <v>0.37671132891806347</v>
      </c>
      <c r="CV152" s="11">
        <f>CU152*(180/PI())</f>
        <v>21.583969241769598</v>
      </c>
      <c r="CW152" s="2" t="s">
        <v>13</v>
      </c>
      <c r="CX152" s="11">
        <f>((PI()/2)-CD152)-(CU152+CR152)</f>
        <v>0.2244973561450756</v>
      </c>
      <c r="CY152" s="11">
        <f>CX152*(180/PI())</f>
        <v>12.862751018958168</v>
      </c>
      <c r="DA152" s="11">
        <f>SQRT(AM152^2+(AE152-AT152)^2)</f>
        <v>1.3307497775367845</v>
      </c>
      <c r="DB152" s="11">
        <f>SQRT((AM152-AH152)^2+(AE152-AT152)^2)</f>
        <v>1.2525860822678514</v>
      </c>
      <c r="DC152" s="11">
        <f>SQRT((AG152-AM152)^2+(AT152-AH152)^2)</f>
        <v>1.2525860822678514</v>
      </c>
      <c r="DD152" s="11">
        <f>SQRT((AG152-AM152)^2+AT152^2)</f>
        <v>1.3307497775367845</v>
      </c>
      <c r="DE152" s="11">
        <f>SQRT(AM152^2+AT152^2)</f>
        <v>0.7479014031780791</v>
      </c>
      <c r="DF152" s="11">
        <f>DC152*SIN(CK152+CN152)</f>
        <v>0.6663121591950169</v>
      </c>
      <c r="DG152" s="11">
        <f>DE152*SIN(CP152+CD152)</f>
        <v>0.7479014031780791</v>
      </c>
      <c r="DH152" s="11">
        <f>DB152*SIN(CU152+CR152)</f>
        <v>0.6663121591950169</v>
      </c>
      <c r="DI152" s="11">
        <f>DD152*SIN(CF152+CI152+CK152)</f>
        <v>1.2374368670764582</v>
      </c>
      <c r="DJ152" s="11">
        <f>DA152*SIN(CR152+CX152+CD152)</f>
        <v>1.2374368670764582</v>
      </c>
      <c r="DK152" s="11"/>
      <c r="DL152" s="11"/>
      <c r="DM152" s="11"/>
      <c r="DN152" s="11"/>
      <c r="DO152" s="11"/>
      <c r="DP152" s="11"/>
      <c r="DQ152" s="11"/>
      <c r="DR152" s="11"/>
    </row>
    <row r="153" spans="1:122" ht="15">
      <c r="A153" s="5">
        <v>153</v>
      </c>
      <c r="B153" s="14" t="s">
        <v>116</v>
      </c>
      <c r="C153" s="15" t="s">
        <v>262</v>
      </c>
      <c r="D153" s="13">
        <v>1.75</v>
      </c>
      <c r="E153" s="13">
        <v>1.75</v>
      </c>
      <c r="F153" s="12">
        <v>0.1875</v>
      </c>
      <c r="G153" s="8">
        <f>H153*490/144</f>
        <v>2.1134440104166665</v>
      </c>
      <c r="H153" s="16">
        <f>AH153*(AD153+AG153)</f>
        <v>0.62109375</v>
      </c>
      <c r="I153" s="8">
        <f>BD153</f>
        <v>0.17906628014906395</v>
      </c>
      <c r="J153" s="11">
        <f>BN153</f>
        <v>0.14400019494206376</v>
      </c>
      <c r="K153" s="11">
        <f>BI153</f>
        <v>0.5369431748986023</v>
      </c>
      <c r="L153" s="11">
        <f>AM153</f>
        <v>0.5064858490566038</v>
      </c>
      <c r="M153" s="11">
        <f>AO153</f>
        <v>1.2435141509433962</v>
      </c>
      <c r="N153" s="8">
        <f>BE153</f>
        <v>0.17906628014906395</v>
      </c>
      <c r="O153" s="11">
        <f>BO153</f>
        <v>0.14400019494206376</v>
      </c>
      <c r="P153" s="11">
        <f>BJ153</f>
        <v>0.5369431748986023</v>
      </c>
      <c r="Q153" s="11">
        <f>AT153</f>
        <v>0.5064858490566038</v>
      </c>
      <c r="R153" s="11">
        <f>AV153</f>
        <v>1.2435141509433962</v>
      </c>
      <c r="S153" s="8">
        <f>BF153</f>
        <v>0.0732624125930498</v>
      </c>
      <c r="T153" s="11">
        <f>BU153</f>
        <v>0.10228192721894327</v>
      </c>
      <c r="U153" s="11">
        <f>BK153</f>
        <v>0.3434488200208517</v>
      </c>
      <c r="V153" s="11">
        <f>BT153</f>
        <v>0.7162791568859013</v>
      </c>
      <c r="W153" s="8">
        <f>BG153</f>
        <v>0.2848701477050781</v>
      </c>
      <c r="X153" s="11">
        <f>BZ153</f>
        <v>0.23020984365699906</v>
      </c>
      <c r="Y153" s="11">
        <f>BL153</f>
        <v>0.6772435707828216</v>
      </c>
      <c r="Z153" s="11">
        <f>BY153</f>
        <v>1.237436867076458</v>
      </c>
      <c r="AA153" s="11">
        <f>BA153</f>
        <v>45</v>
      </c>
      <c r="AB153" s="11">
        <f>BB153</f>
        <v>1</v>
      </c>
      <c r="AD153" s="8">
        <f>AE153-AH153</f>
        <v>1.5625</v>
      </c>
      <c r="AE153" s="11">
        <f>E153</f>
        <v>1.75</v>
      </c>
      <c r="AF153" s="11">
        <f>AG153-AH153</f>
        <v>1.5625</v>
      </c>
      <c r="AG153" s="11">
        <f>D153</f>
        <v>1.75</v>
      </c>
      <c r="AH153" s="11">
        <f>F153</f>
        <v>0.1875</v>
      </c>
      <c r="AI153" s="8">
        <f>AG153*AH153</f>
        <v>0.328125</v>
      </c>
      <c r="AJ153" s="11">
        <f>AG153/2</f>
        <v>0.875</v>
      </c>
      <c r="AK153" s="11">
        <f>AD153*AH153</f>
        <v>0.29296875</v>
      </c>
      <c r="AL153" s="11">
        <f>AH153/2</f>
        <v>0.09375</v>
      </c>
      <c r="AM153" s="11">
        <f>(AI153*AJ153+AK153*AL153)/(AI153+AK153)</f>
        <v>0.5064858490566038</v>
      </c>
      <c r="AN153" s="11"/>
      <c r="AO153" s="11">
        <f>AG153-AM153</f>
        <v>1.2435141509433962</v>
      </c>
      <c r="AP153" s="8">
        <f>AE153*AH153</f>
        <v>0.328125</v>
      </c>
      <c r="AQ153" s="11">
        <f>AE153/2</f>
        <v>0.875</v>
      </c>
      <c r="AR153" s="11">
        <f>AF153*AH153</f>
        <v>0.29296875</v>
      </c>
      <c r="AS153" s="11">
        <f>AH153/2</f>
        <v>0.09375</v>
      </c>
      <c r="AT153" s="11">
        <f>(AP153*AQ153+AR153*AS153)/(AP153+AR153)</f>
        <v>0.5064858490566038</v>
      </c>
      <c r="AU153" s="11"/>
      <c r="AV153" s="11">
        <f>AE153-AT153</f>
        <v>1.2435141509433962</v>
      </c>
      <c r="AX153" s="11">
        <f>-(AD153*AE153*AF153*AG153*AH153)/(4*(AE153+AF153))</f>
        <v>-0.10580386755601415</v>
      </c>
      <c r="AY153" s="11" t="str">
        <f>IF(AE153=AG153,"N/A",(2*AX153)/(BE153-BD153))</f>
        <v>N/A</v>
      </c>
      <c r="AZ153" s="11">
        <f>IF(AE153=AG153,PI()/4,(1/2)*ATAN(AY153))</f>
        <v>0.7853981633974483</v>
      </c>
      <c r="BA153" s="11">
        <f>IF(AE153=AG153,45,(1/2)*ATAN(AY153)*(180/PI()))</f>
        <v>45</v>
      </c>
      <c r="BB153" s="11">
        <f>IF(AE153=AG153,1,TAN(BA153/(180/PI())))</f>
        <v>1</v>
      </c>
      <c r="BD153" s="11">
        <f>(1/3)*(AH153*(AG153-AM153)^3+AE153*AM153^3-AD153*(AM153-AH153)^3)</f>
        <v>0.17906628014906395</v>
      </c>
      <c r="BE153" s="11">
        <f>(1/3)*(AH153*(AE153-AT153)^3+AG153*AT153^3-AF153*(AT153-AH153)^3)</f>
        <v>0.17906628014906395</v>
      </c>
      <c r="BF153" s="11">
        <f>BD153*(SIN(AZ153))^2+BE153*(COS(AZ153))^2+AX153*SIN(2*AZ153)</f>
        <v>0.0732624125930498</v>
      </c>
      <c r="BG153" s="11">
        <f>BD153*COS(AZ153)^2+BE153*SIN(AZ153)^2-AX153*SIN(2*AZ153)</f>
        <v>0.2848701477050781</v>
      </c>
      <c r="BH153" s="11"/>
      <c r="BI153" s="8">
        <f>SQRT(BD153/H153)</f>
        <v>0.5369431748986023</v>
      </c>
      <c r="BJ153" s="11">
        <f>SQRT(BE153/H153)</f>
        <v>0.5369431748986023</v>
      </c>
      <c r="BK153" s="11">
        <f>SQRT(BF153/H153)</f>
        <v>0.3434488200208517</v>
      </c>
      <c r="BL153" s="11">
        <f>SQRT(BG153/H153)</f>
        <v>0.6772435707828216</v>
      </c>
      <c r="BM153" s="11"/>
      <c r="BN153" s="8">
        <f>BD153/(AG153-AM153)</f>
        <v>0.14400019494206376</v>
      </c>
      <c r="BO153" s="11">
        <f>BE153/(AE153-AT153)</f>
        <v>0.14400019494206376</v>
      </c>
      <c r="BP153" s="11"/>
      <c r="BQ153" s="8">
        <f>DF153</f>
        <v>0.6537402316630346</v>
      </c>
      <c r="BR153" s="11">
        <f>DG153</f>
        <v>0.7162791568859013</v>
      </c>
      <c r="BS153" s="11">
        <f>DH153</f>
        <v>0.6537402316630346</v>
      </c>
      <c r="BT153" s="11">
        <f>LARGE(BQ153:BS153,1)</f>
        <v>0.7162791568859013</v>
      </c>
      <c r="BU153" s="11">
        <f>BF153/BT153</f>
        <v>0.10228192721894327</v>
      </c>
      <c r="BV153" s="11"/>
      <c r="BW153" s="8">
        <f>DI153</f>
        <v>1.237436867076458</v>
      </c>
      <c r="BX153" s="11">
        <f>DJ153</f>
        <v>1.237436867076458</v>
      </c>
      <c r="BY153" s="11">
        <f>LARGE(BW153:BX153,1)</f>
        <v>1.237436867076458</v>
      </c>
      <c r="BZ153" s="11">
        <f>BG153/BY153</f>
        <v>0.23020984365699906</v>
      </c>
      <c r="CA153" s="11"/>
      <c r="CC153" s="11"/>
      <c r="CD153" s="11">
        <f>AZ153</f>
        <v>0.7853981633974483</v>
      </c>
      <c r="CE153" s="11">
        <f>CD153*(180/PI())</f>
        <v>45</v>
      </c>
      <c r="CF153" s="11">
        <f>(PI()/2)-CD153</f>
        <v>0.7853981633974483</v>
      </c>
      <c r="CG153" s="11">
        <f>CF153*(180/PI())</f>
        <v>45</v>
      </c>
      <c r="CH153" s="2" t="s">
        <v>13</v>
      </c>
      <c r="CI153" s="11">
        <f>CD153-(CK153+CN153)</f>
        <v>0.2511053548759816</v>
      </c>
      <c r="CJ153" s="11">
        <f>CI153*(180/PI())</f>
        <v>14.387277047528535</v>
      </c>
      <c r="CK153" s="11">
        <f>ACOS((DD153^2+DC153^2-AH153^2)/(2*DD153*DC153))</f>
        <v>0.135679990521276</v>
      </c>
      <c r="CL153" s="11">
        <f>CK153*(180/PI())</f>
        <v>7.773890821244129</v>
      </c>
      <c r="CM153" s="2" t="s">
        <v>13</v>
      </c>
      <c r="CN153" s="11">
        <f>ACOS((AT153^2+DD153^2-(AG153-AM153)^2)/(2*AT153*DD153))-CF153</f>
        <v>0.39861281800019066</v>
      </c>
      <c r="CO153" s="11">
        <f>CN153*(180/PI())</f>
        <v>22.83883213122734</v>
      </c>
      <c r="CP153" s="11">
        <f>ATAN(AT153/AM153)</f>
        <v>0.7853981633974483</v>
      </c>
      <c r="CQ153" s="11">
        <f>CP153*(180/PI())</f>
        <v>45</v>
      </c>
      <c r="CR153" s="11">
        <f>ACOS((DB153^2+DA153^2-AH153^2)/(2*DB153*DA153))</f>
        <v>0.135679990521276</v>
      </c>
      <c r="CS153" s="11">
        <f>CR153*(180/PI())</f>
        <v>7.773890821244129</v>
      </c>
      <c r="CT153" s="2" t="s">
        <v>13</v>
      </c>
      <c r="CU153" s="11">
        <f>ACOS((DA153^2+AM153^2-(AE153-AT153)^2)/(2*DA153*AM153))-CD153</f>
        <v>0.39861281800019066</v>
      </c>
      <c r="CV153" s="11">
        <f>CU153*(180/PI())</f>
        <v>22.83883213122734</v>
      </c>
      <c r="CW153" s="2" t="s">
        <v>13</v>
      </c>
      <c r="CX153" s="11">
        <f>((PI()/2)-CD153)-(CU153+CR153)</f>
        <v>0.2511053548759816</v>
      </c>
      <c r="CY153" s="11">
        <f>CX153*(180/PI())</f>
        <v>14.387277047528535</v>
      </c>
      <c r="DA153" s="11">
        <f>SQRT(AM153^2+(AE153-AT153)^2)</f>
        <v>1.3427044942544373</v>
      </c>
      <c r="DB153" s="11">
        <f>SQRT((AM153-AH153)^2+(AE153-AT153)^2)</f>
        <v>1.2837754536891715</v>
      </c>
      <c r="DC153" s="11">
        <f>SQRT((AG153-AM153)^2+(AT153-AH153)^2)</f>
        <v>1.2837754536891715</v>
      </c>
      <c r="DD153" s="11">
        <f>SQRT((AG153-AM153)^2+AT153^2)</f>
        <v>1.3427044942544373</v>
      </c>
      <c r="DE153" s="11">
        <f>SQRT(AM153^2+AT153^2)</f>
        <v>0.7162791568859013</v>
      </c>
      <c r="DF153" s="11">
        <f>DC153*SIN(CK153+CN153)</f>
        <v>0.6537402316630346</v>
      </c>
      <c r="DG153" s="11">
        <f>DE153*SIN(CP153+CD153)</f>
        <v>0.7162791568859013</v>
      </c>
      <c r="DH153" s="11">
        <f>DB153*SIN(CU153+CR153)</f>
        <v>0.6537402316630346</v>
      </c>
      <c r="DI153" s="11">
        <f>DD153*SIN(CF153+CI153+CK153)</f>
        <v>1.237436867076458</v>
      </c>
      <c r="DJ153" s="11">
        <f>DA153*SIN(CR153+CX153+CD153)</f>
        <v>1.237436867076458</v>
      </c>
      <c r="DK153" s="11"/>
      <c r="DL153" s="11"/>
      <c r="DM153" s="11"/>
      <c r="DN153" s="11"/>
      <c r="DO153" s="11"/>
      <c r="DP153" s="11"/>
      <c r="DQ153" s="11"/>
      <c r="DR153" s="11"/>
    </row>
    <row r="154" spans="1:122" ht="15">
      <c r="A154" s="1">
        <v>154</v>
      </c>
      <c r="B154" s="14" t="s">
        <v>116</v>
      </c>
      <c r="C154" s="15" t="s">
        <v>263</v>
      </c>
      <c r="D154" s="13">
        <v>1.75</v>
      </c>
      <c r="E154" s="13">
        <v>1.75</v>
      </c>
      <c r="F154" s="12">
        <v>0.125</v>
      </c>
      <c r="G154" s="8">
        <f>H154*490/144</f>
        <v>1.435546875</v>
      </c>
      <c r="H154" s="16">
        <f>AH154*(AD154+AG154)</f>
        <v>0.421875</v>
      </c>
      <c r="I154" s="8">
        <f>BD154</f>
        <v>0.12562165436921297</v>
      </c>
      <c r="J154" s="11">
        <f>BN154</f>
        <v>0.09921125171389397</v>
      </c>
      <c r="K154" s="11">
        <f>BI154</f>
        <v>0.5456829183634851</v>
      </c>
      <c r="L154" s="11">
        <f>AM154</f>
        <v>0.4837962962962963</v>
      </c>
      <c r="M154" s="11">
        <f>AO154</f>
        <v>1.2662037037037037</v>
      </c>
      <c r="N154" s="8">
        <f>BE154</f>
        <v>0.12562165436921297</v>
      </c>
      <c r="O154" s="11">
        <f>BO154</f>
        <v>0.09921125171389397</v>
      </c>
      <c r="P154" s="11">
        <f>BJ154</f>
        <v>0.5456829183634851</v>
      </c>
      <c r="Q154" s="11">
        <f>AT154</f>
        <v>0.4837962962962963</v>
      </c>
      <c r="R154" s="11">
        <f>AV154</f>
        <v>1.2662037037037037</v>
      </c>
      <c r="S154" s="8">
        <f>BF154</f>
        <v>0.05074282045717593</v>
      </c>
      <c r="T154" s="11">
        <f>BU154</f>
        <v>0.07416466954477438</v>
      </c>
      <c r="U154" s="11">
        <f>BK154</f>
        <v>0.3468130304944053</v>
      </c>
      <c r="V154" s="11">
        <f>BT154</f>
        <v>0.6841912836480946</v>
      </c>
      <c r="W154" s="8">
        <f>BG154</f>
        <v>0.20050048828125</v>
      </c>
      <c r="X154" s="11">
        <f>BZ154</f>
        <v>0.16202886273701234</v>
      </c>
      <c r="Y154" s="11">
        <f>BL154</f>
        <v>0.689391337823929</v>
      </c>
      <c r="Z154" s="11">
        <f>BY154</f>
        <v>1.237436867076458</v>
      </c>
      <c r="AA154" s="11">
        <f>BA154</f>
        <v>45</v>
      </c>
      <c r="AB154" s="11">
        <f>BB154</f>
        <v>1</v>
      </c>
      <c r="AD154" s="8">
        <f>AE154-AH154</f>
        <v>1.625</v>
      </c>
      <c r="AE154" s="11">
        <f>E154</f>
        <v>1.75</v>
      </c>
      <c r="AF154" s="11">
        <f>AG154-AH154</f>
        <v>1.625</v>
      </c>
      <c r="AG154" s="11">
        <f>D154</f>
        <v>1.75</v>
      </c>
      <c r="AH154" s="11">
        <f>F154</f>
        <v>0.125</v>
      </c>
      <c r="AI154" s="8">
        <f>AG154*AH154</f>
        <v>0.21875</v>
      </c>
      <c r="AJ154" s="11">
        <f>AG154/2</f>
        <v>0.875</v>
      </c>
      <c r="AK154" s="11">
        <f>AD154*AH154</f>
        <v>0.203125</v>
      </c>
      <c r="AL154" s="11">
        <f>AH154/2</f>
        <v>0.0625</v>
      </c>
      <c r="AM154" s="11">
        <f>(AI154*AJ154+AK154*AL154)/(AI154+AK154)</f>
        <v>0.4837962962962963</v>
      </c>
      <c r="AN154" s="11"/>
      <c r="AO154" s="11">
        <f>AG154-AM154</f>
        <v>1.2662037037037037</v>
      </c>
      <c r="AP154" s="8">
        <f>AE154*AH154</f>
        <v>0.21875</v>
      </c>
      <c r="AQ154" s="11">
        <f>AE154/2</f>
        <v>0.875</v>
      </c>
      <c r="AR154" s="11">
        <f>AF154*AH154</f>
        <v>0.203125</v>
      </c>
      <c r="AS154" s="11">
        <f>AH154/2</f>
        <v>0.0625</v>
      </c>
      <c r="AT154" s="11">
        <f>(AP154*AQ154+AR154*AS154)/(AP154+AR154)</f>
        <v>0.4837962962962963</v>
      </c>
      <c r="AU154" s="11"/>
      <c r="AV154" s="11">
        <f>AE154-AT154</f>
        <v>1.2662037037037037</v>
      </c>
      <c r="AX154" s="11">
        <f>-(AD154*AE154*AF154*AG154*AH154)/(4*(AE154+AF154))</f>
        <v>-0.07487883391203703</v>
      </c>
      <c r="AY154" s="11" t="str">
        <f>IF(AE154=AG154,"N/A",(2*AX154)/(BE154-BD154))</f>
        <v>N/A</v>
      </c>
      <c r="AZ154" s="11">
        <f>IF(AE154=AG154,PI()/4,(1/2)*ATAN(AY154))</f>
        <v>0.7853981633974483</v>
      </c>
      <c r="BA154" s="11">
        <f>IF(AE154=AG154,45,(1/2)*ATAN(AY154)*(180/PI()))</f>
        <v>45</v>
      </c>
      <c r="BB154" s="11">
        <f>IF(AE154=AG154,1,TAN(BA154/(180/PI())))</f>
        <v>1</v>
      </c>
      <c r="BD154" s="11">
        <f>(1/3)*(AH154*(AG154-AM154)^3+AE154*AM154^3-AD154*(AM154-AH154)^3)</f>
        <v>0.12562165436921297</v>
      </c>
      <c r="BE154" s="11">
        <f>(1/3)*(AH154*(AE154-AT154)^3+AG154*AT154^3-AF154*(AT154-AH154)^3)</f>
        <v>0.12562165436921297</v>
      </c>
      <c r="BF154" s="11">
        <f>BD154*(SIN(AZ154))^2+BE154*(COS(AZ154))^2+AX154*SIN(2*AZ154)</f>
        <v>0.05074282045717593</v>
      </c>
      <c r="BG154" s="11">
        <f>BD154*COS(AZ154)^2+BE154*SIN(AZ154)^2-AX154*SIN(2*AZ154)</f>
        <v>0.20050048828125</v>
      </c>
      <c r="BH154" s="11"/>
      <c r="BI154" s="8">
        <f>SQRT(BD154/H154)</f>
        <v>0.5456829183634851</v>
      </c>
      <c r="BJ154" s="11">
        <f>SQRT(BE154/H154)</f>
        <v>0.5456829183634851</v>
      </c>
      <c r="BK154" s="11">
        <f>SQRT(BF154/H154)</f>
        <v>0.3468130304944053</v>
      </c>
      <c r="BL154" s="11">
        <f>SQRT(BG154/H154)</f>
        <v>0.689391337823929</v>
      </c>
      <c r="BM154" s="11"/>
      <c r="BN154" s="8">
        <f>BD154/(AG154-AM154)</f>
        <v>0.09921125171389397</v>
      </c>
      <c r="BO154" s="11">
        <f>BE154/(AE154-AT154)</f>
        <v>0.09921125171389397</v>
      </c>
      <c r="BP154" s="11"/>
      <c r="BQ154" s="8">
        <f>DF154</f>
        <v>0.6416339310766824</v>
      </c>
      <c r="BR154" s="11">
        <f>DG154</f>
        <v>0.6841912836480946</v>
      </c>
      <c r="BS154" s="11">
        <f>DH154</f>
        <v>0.6416339310766824</v>
      </c>
      <c r="BT154" s="11">
        <f>LARGE(BQ154:BS154,1)</f>
        <v>0.6841912836480946</v>
      </c>
      <c r="BU154" s="11">
        <f>BF154/BT154</f>
        <v>0.07416466954477438</v>
      </c>
      <c r="BV154" s="11"/>
      <c r="BW154" s="8">
        <f>DI154</f>
        <v>1.237436867076458</v>
      </c>
      <c r="BX154" s="11">
        <f>DJ154</f>
        <v>1.237436867076458</v>
      </c>
      <c r="BY154" s="11">
        <f>LARGE(BW154:BX154,1)</f>
        <v>1.237436867076458</v>
      </c>
      <c r="BZ154" s="11">
        <f>BG154/BY154</f>
        <v>0.16202886273701234</v>
      </c>
      <c r="CA154" s="11"/>
      <c r="CC154" s="11"/>
      <c r="CD154" s="11">
        <f>AZ154</f>
        <v>0.7853981633974483</v>
      </c>
      <c r="CE154" s="11">
        <f>CD154*(180/PI())</f>
        <v>45</v>
      </c>
      <c r="CF154" s="11">
        <f>(PI()/2)-CD154</f>
        <v>0.7853981633974483</v>
      </c>
      <c r="CG154" s="11">
        <f>CF154*(180/PI())</f>
        <v>45</v>
      </c>
      <c r="CH154" s="2" t="s">
        <v>13</v>
      </c>
      <c r="CI154" s="11">
        <f>CD154-(CK154+CN154)</f>
        <v>0.2761252241620342</v>
      </c>
      <c r="CJ154" s="11">
        <f>CI154*(180/PI())</f>
        <v>15.820809961588344</v>
      </c>
      <c r="CK154" s="11">
        <f>ACOS((DD154^2+DC154^2-AH154^2)/(2*DD154*DC154))</f>
        <v>0.08884164904118474</v>
      </c>
      <c r="CL154" s="11">
        <f>CK154*(180/PI())</f>
        <v>5.090251535042363</v>
      </c>
      <c r="CM154" s="2" t="s">
        <v>13</v>
      </c>
      <c r="CN154" s="11">
        <f>ACOS((AT154^2+DD154^2-(AG154-AM154)^2)/(2*AT154*DD154))-CF154</f>
        <v>0.4204312901942293</v>
      </c>
      <c r="CO154" s="11">
        <f>CN154*(180/PI())</f>
        <v>24.08893850336929</v>
      </c>
      <c r="CP154" s="11">
        <f>ATAN(AT154/AM154)</f>
        <v>0.7853981633974483</v>
      </c>
      <c r="CQ154" s="11">
        <f>CP154*(180/PI())</f>
        <v>45</v>
      </c>
      <c r="CR154" s="11">
        <f>ACOS((DB154^2+DA154^2-AH154^2)/(2*DB154*DA154))</f>
        <v>0.08884164904118474</v>
      </c>
      <c r="CS154" s="11">
        <f>CR154*(180/PI())</f>
        <v>5.090251535042363</v>
      </c>
      <c r="CT154" s="2" t="s">
        <v>13</v>
      </c>
      <c r="CU154" s="11">
        <f>ACOS((DA154^2+AM154^2-(AE154-AT154)^2)/(2*DA154*AM154))-CD154</f>
        <v>0.4204312901942293</v>
      </c>
      <c r="CV154" s="11">
        <f>CU154*(180/PI())</f>
        <v>24.08893850336929</v>
      </c>
      <c r="CW154" s="2" t="s">
        <v>13</v>
      </c>
      <c r="CX154" s="11">
        <f>((PI()/2)-CD154)-(CU154+CR154)</f>
        <v>0.2761252241620342</v>
      </c>
      <c r="CY154" s="11">
        <f>CX154*(180/PI())</f>
        <v>15.820809961588344</v>
      </c>
      <c r="DA154" s="11">
        <f>SQRT(AM154^2+(AE154-AT154)^2)</f>
        <v>1.355481713481591</v>
      </c>
      <c r="DB154" s="11">
        <f>SQRT((AM154-AH154)^2+(AE154-AT154)^2)</f>
        <v>1.316057218174391</v>
      </c>
      <c r="DC154" s="11">
        <f>SQRT((AG154-AM154)^2+(AT154-AH154)^2)</f>
        <v>1.316057218174391</v>
      </c>
      <c r="DD154" s="11">
        <f>SQRT((AG154-AM154)^2+AT154^2)</f>
        <v>1.355481713481591</v>
      </c>
      <c r="DE154" s="11">
        <f>SQRT(AM154^2+AT154^2)</f>
        <v>0.6841912836480946</v>
      </c>
      <c r="DF154" s="11">
        <f>DC154*SIN(CK154+CN154)</f>
        <v>0.6416339310766824</v>
      </c>
      <c r="DG154" s="11">
        <f>DE154*SIN(CP154+CD154)</f>
        <v>0.6841912836480946</v>
      </c>
      <c r="DH154" s="11">
        <f>DB154*SIN(CU154+CR154)</f>
        <v>0.6416339310766824</v>
      </c>
      <c r="DI154" s="11">
        <f>DD154*SIN(CF154+CI154+CK154)</f>
        <v>1.237436867076458</v>
      </c>
      <c r="DJ154" s="11">
        <f>DA154*SIN(CR154+CX154+CD154)</f>
        <v>1.237436867076458</v>
      </c>
      <c r="DK154" s="11"/>
      <c r="DL154" s="11"/>
      <c r="DM154" s="11"/>
      <c r="DN154" s="11"/>
      <c r="DO154" s="11"/>
      <c r="DP154" s="11"/>
      <c r="DQ154" s="11"/>
      <c r="DR154" s="11"/>
    </row>
    <row r="155" spans="1:122" ht="15">
      <c r="A155" s="5">
        <v>155</v>
      </c>
      <c r="B155" s="14" t="s">
        <v>109</v>
      </c>
      <c r="C155" s="15" t="s">
        <v>264</v>
      </c>
      <c r="D155" s="12">
        <v>1.75</v>
      </c>
      <c r="E155" s="12">
        <v>1.25</v>
      </c>
      <c r="F155" s="12">
        <v>0.25</v>
      </c>
      <c r="G155" s="8">
        <f>H155*490/144</f>
        <v>2.3394097222222223</v>
      </c>
      <c r="H155" s="16">
        <f>AH155*(AD155+AG155)</f>
        <v>0.6875</v>
      </c>
      <c r="I155" s="8">
        <f>BD155</f>
        <v>0.20244436553030304</v>
      </c>
      <c r="J155" s="11">
        <f>BN155</f>
        <v>0.17638716996699672</v>
      </c>
      <c r="K155" s="11">
        <f>BI155</f>
        <v>0.5426458621241305</v>
      </c>
      <c r="L155" s="11">
        <f>AM155</f>
        <v>0.6022727272727273</v>
      </c>
      <c r="M155" s="11">
        <f>AO155</f>
        <v>1.1477272727272727</v>
      </c>
      <c r="N155" s="8">
        <f>BE155</f>
        <v>0.08525686553030301</v>
      </c>
      <c r="O155" s="11">
        <f>BO155</f>
        <v>0.09496967299578057</v>
      </c>
      <c r="P155" s="11">
        <f>BJ155</f>
        <v>0.35215051643565043</v>
      </c>
      <c r="Q155" s="11">
        <f>AT155</f>
        <v>0.3522727272727273</v>
      </c>
      <c r="R155" s="11">
        <f>AV155</f>
        <v>0.8977272727272727</v>
      </c>
      <c r="S155" s="8">
        <f>BF155</f>
        <v>0.04901133739767773</v>
      </c>
      <c r="T155" s="11">
        <f>BU155</f>
        <v>0.07500746122381886</v>
      </c>
      <c r="U155" s="11">
        <f>BK155</f>
        <v>0.26700040830115934</v>
      </c>
      <c r="V155" s="11">
        <f>BT155</f>
        <v>0.6534194945144207</v>
      </c>
      <c r="W155" s="8">
        <f>BG155</f>
        <v>0.2386898936629283</v>
      </c>
      <c r="X155" s="11">
        <f>BZ155</f>
        <v>0.2012135779546436</v>
      </c>
      <c r="Y155" s="11">
        <f>BL155</f>
        <v>0.5892243205039573</v>
      </c>
      <c r="Z155" s="11">
        <f>BY155</f>
        <v>1.186251425421859</v>
      </c>
      <c r="AA155" s="11">
        <f>BA155</f>
        <v>25.921386706315467</v>
      </c>
      <c r="AB155" s="11">
        <f>BB155</f>
        <v>0.4860352724832039</v>
      </c>
      <c r="AD155" s="8">
        <f>AE155-AH155</f>
        <v>1</v>
      </c>
      <c r="AE155" s="11">
        <f>E155</f>
        <v>1.25</v>
      </c>
      <c r="AF155" s="11">
        <f>AG155-AH155</f>
        <v>1.5</v>
      </c>
      <c r="AG155" s="11">
        <f>D155</f>
        <v>1.75</v>
      </c>
      <c r="AH155" s="11">
        <f>F155</f>
        <v>0.25</v>
      </c>
      <c r="AI155" s="8">
        <f>AG155*AH155</f>
        <v>0.4375</v>
      </c>
      <c r="AJ155" s="11">
        <f>AG155/2</f>
        <v>0.875</v>
      </c>
      <c r="AK155" s="11">
        <f>AD155*AH155</f>
        <v>0.25</v>
      </c>
      <c r="AL155" s="11">
        <f>AH155/2</f>
        <v>0.125</v>
      </c>
      <c r="AM155" s="11">
        <f>(AI155*AJ155+AK155*AL155)/(AI155+AK155)</f>
        <v>0.6022727272727273</v>
      </c>
      <c r="AN155" s="11"/>
      <c r="AO155" s="11">
        <f>AG155-AM155</f>
        <v>1.1477272727272727</v>
      </c>
      <c r="AP155" s="8">
        <f>AE155*AH155</f>
        <v>0.3125</v>
      </c>
      <c r="AQ155" s="11">
        <f>AE155/2</f>
        <v>0.625</v>
      </c>
      <c r="AR155" s="11">
        <f>AF155*AH155</f>
        <v>0.375</v>
      </c>
      <c r="AS155" s="11">
        <f>AH155/2</f>
        <v>0.125</v>
      </c>
      <c r="AT155" s="11">
        <f>(AP155*AQ155+AR155*AS155)/(AP155+AR155)</f>
        <v>0.3522727272727273</v>
      </c>
      <c r="AU155" s="11"/>
      <c r="AV155" s="11">
        <f>AE155-AT155</f>
        <v>0.8977272727272727</v>
      </c>
      <c r="AX155" s="11">
        <f>-(AD155*AE155*AF155*AG155*AH155)/(4*(AE155+AF155))</f>
        <v>-0.07457386363636363</v>
      </c>
      <c r="AY155" s="11">
        <f>IF(AE155=AG155,"N/A",(2*AX155)/(BE155-BD155))</f>
        <v>1.2727272727272723</v>
      </c>
      <c r="AZ155" s="11">
        <f>IF(AE155=AG155,PI()/4,(1/2)*ATAN(AY155))</f>
        <v>0.4524135447078933</v>
      </c>
      <c r="BA155" s="11">
        <f>IF(AE155=AG155,45,(1/2)*ATAN(AY155)*(180/PI()))</f>
        <v>25.921386706315467</v>
      </c>
      <c r="BB155" s="11">
        <f>IF(AE155=AG155,1,TAN(BA155/(180/PI())))</f>
        <v>0.4860352724832039</v>
      </c>
      <c r="BD155" s="11">
        <f>(1/3)*(AH155*(AG155-AM155)^3+AE155*AM155^3-AD155*(AM155-AH155)^3)</f>
        <v>0.20244436553030304</v>
      </c>
      <c r="BE155" s="11">
        <f>(1/3)*(AH155*(AE155-AT155)^3+AG155*AT155^3-AF155*(AT155-AH155)^3)</f>
        <v>0.08525686553030301</v>
      </c>
      <c r="BF155" s="11">
        <f>BD155*(SIN(AZ155))^2+BE155*(COS(AZ155))^2+AX155*SIN(2*AZ155)</f>
        <v>0.04901133739767773</v>
      </c>
      <c r="BG155" s="11">
        <f>BD155*COS(AZ155)^2+BE155*SIN(AZ155)^2-AX155*SIN(2*AZ155)</f>
        <v>0.2386898936629283</v>
      </c>
      <c r="BH155" s="11"/>
      <c r="BI155" s="8">
        <f>SQRT(BD155/H155)</f>
        <v>0.5426458621241305</v>
      </c>
      <c r="BJ155" s="11">
        <f>SQRT(BE155/H155)</f>
        <v>0.35215051643565043</v>
      </c>
      <c r="BK155" s="11">
        <f>SQRT(BF155/H155)</f>
        <v>0.26700040830115934</v>
      </c>
      <c r="BL155" s="11">
        <f>SQRT(BG155/H155)</f>
        <v>0.5892243205039573</v>
      </c>
      <c r="BM155" s="11"/>
      <c r="BN155" s="8">
        <f>BD155/(AG155-AM155)</f>
        <v>0.17638716996699672</v>
      </c>
      <c r="BO155" s="11">
        <f>BE155/(AE155-AT155)</f>
        <v>0.09496967299578057</v>
      </c>
      <c r="BP155" s="11"/>
      <c r="BQ155" s="8">
        <f>DF155</f>
        <v>0.40973112423605457</v>
      </c>
      <c r="BR155" s="11">
        <f>DG155</f>
        <v>0.5801082290617192</v>
      </c>
      <c r="BS155" s="11">
        <f>DH155</f>
        <v>0.6534194945144207</v>
      </c>
      <c r="BT155" s="11">
        <f>LARGE(BQ155:BS155,1)</f>
        <v>0.6534194945144207</v>
      </c>
      <c r="BU155" s="11">
        <f>BF155/BT155</f>
        <v>0.07500746122381886</v>
      </c>
      <c r="BV155" s="11"/>
      <c r="BW155" s="8">
        <f>DI155</f>
        <v>1.186251425421859</v>
      </c>
      <c r="BX155" s="11">
        <f>DJ155</f>
        <v>0.9341111685990262</v>
      </c>
      <c r="BY155" s="11">
        <f>LARGE(BW155:BX155,1)</f>
        <v>1.186251425421859</v>
      </c>
      <c r="BZ155" s="11">
        <f>BG155/BY155</f>
        <v>0.2012135779546436</v>
      </c>
      <c r="CA155" s="11"/>
      <c r="CC155" s="11"/>
      <c r="CD155" s="11">
        <f>AZ155</f>
        <v>0.4524135447078933</v>
      </c>
      <c r="CE155" s="11">
        <f>CD155*(180/PI())</f>
        <v>25.921386706315467</v>
      </c>
      <c r="CF155" s="11">
        <f>(PI()/2)-CD155</f>
        <v>1.1183827820870031</v>
      </c>
      <c r="CG155" s="11">
        <f>CF155*(180/PI())</f>
        <v>64.07861329368453</v>
      </c>
      <c r="CH155" s="2" t="s">
        <v>13</v>
      </c>
      <c r="CI155" s="11">
        <f>CD155-(CK155+CN155)</f>
        <v>0.08887417481310755</v>
      </c>
      <c r="CJ155" s="11">
        <f>CI155*(180/PI())</f>
        <v>5.092115124498945</v>
      </c>
      <c r="CK155" s="11">
        <f>ACOS((DD155^2+DC155^2-AH155^2)/(2*DD155*DC155))</f>
        <v>0.20892886266132682</v>
      </c>
      <c r="CL155" s="11">
        <f>CK155*(180/PI())</f>
        <v>11.970742048962439</v>
      </c>
      <c r="CM155" s="2" t="s">
        <v>13</v>
      </c>
      <c r="CN155" s="11">
        <f>ACOS((AT155^2+DD155^2-(AG155-AM155)^2)/(2*AT155*DD155))-CF155</f>
        <v>0.15461050723345893</v>
      </c>
      <c r="CO155" s="11">
        <f>CN155*(180/PI())</f>
        <v>8.858529532854082</v>
      </c>
      <c r="CP155" s="11">
        <f>ATAN(AT155/AM155)</f>
        <v>0.5292467808318448</v>
      </c>
      <c r="CQ155" s="11">
        <f>CP155*(180/PI())</f>
        <v>30.323606862549987</v>
      </c>
      <c r="CR155" s="11">
        <f>ACOS((DB155^2+DA155^2-AH155^2)/(2*DB155*DA155))</f>
        <v>0.21697612719859638</v>
      </c>
      <c r="CS155" s="11">
        <f>CR155*(180/PI())</f>
        <v>12.431816343573283</v>
      </c>
      <c r="CT155" s="2" t="s">
        <v>13</v>
      </c>
      <c r="CU155" s="11">
        <f>ACOS((DA155^2+AM155^2-(AE155-AT155)^2)/(2*DA155*AM155))-CD155</f>
        <v>0.5274647349046604</v>
      </c>
      <c r="CV155" s="11">
        <f>CU155*(180/PI())</f>
        <v>30.22150315202384</v>
      </c>
      <c r="CW155" s="2" t="s">
        <v>13</v>
      </c>
      <c r="CX155" s="11">
        <f>((PI()/2)-CD155)-(CU155+CR155)</f>
        <v>0.3739419199837464</v>
      </c>
      <c r="CY155" s="11">
        <f>CX155*(180/PI())</f>
        <v>21.425293798087406</v>
      </c>
      <c r="DA155" s="11">
        <f>SQRT(AM155^2+(AE155-AT155)^2)</f>
        <v>1.0810396358204801</v>
      </c>
      <c r="DB155" s="11">
        <f>SQRT((AM155-AH155)^2+(AE155-AT155)^2)</f>
        <v>0.9643704322398694</v>
      </c>
      <c r="DC155" s="11">
        <f>SQRT((AG155-AM155)^2+(AT155-AH155)^2)</f>
        <v>1.1522749686189426</v>
      </c>
      <c r="DD155" s="11">
        <f>SQRT((AG155-AM155)^2+AT155^2)</f>
        <v>1.2005723497324718</v>
      </c>
      <c r="DE155" s="11">
        <f>SQRT(AM155^2+AT155^2)</f>
        <v>0.6977309742276705</v>
      </c>
      <c r="DF155" s="11">
        <f>DC155*SIN(CK155+CN155)</f>
        <v>0.40973112423605457</v>
      </c>
      <c r="DG155" s="11">
        <f>DE155*SIN(CP155+CD155)</f>
        <v>0.5801082290617192</v>
      </c>
      <c r="DH155" s="11">
        <f>DB155*SIN(CU155+CR155)</f>
        <v>0.6534194945144207</v>
      </c>
      <c r="DI155" s="11">
        <f>DD155*SIN(CF155+CI155+CK155)</f>
        <v>1.186251425421859</v>
      </c>
      <c r="DJ155" s="11">
        <f>DA155*SIN(CR155+CX155+CD155)</f>
        <v>0.9341111685990262</v>
      </c>
      <c r="DK155" s="11"/>
      <c r="DL155" s="11"/>
      <c r="DM155" s="11"/>
      <c r="DN155" s="11"/>
      <c r="DO155" s="11"/>
      <c r="DP155" s="11"/>
      <c r="DQ155" s="11"/>
      <c r="DR155" s="11"/>
    </row>
    <row r="156" spans="1:122" ht="15">
      <c r="A156" s="1">
        <v>156</v>
      </c>
      <c r="B156" s="14" t="s">
        <v>109</v>
      </c>
      <c r="C156" s="15" t="s">
        <v>265</v>
      </c>
      <c r="D156" s="12">
        <v>1.75</v>
      </c>
      <c r="E156" s="12">
        <v>1.25</v>
      </c>
      <c r="F156" s="12">
        <v>0.1875</v>
      </c>
      <c r="G156" s="8">
        <f>H156*490/144</f>
        <v>1.79443359375</v>
      </c>
      <c r="H156" s="16">
        <f>AH156*(AD156+AG156)</f>
        <v>0.52734375</v>
      </c>
      <c r="I156" s="8">
        <f>BD156</f>
        <v>0.15998204549153647</v>
      </c>
      <c r="J156" s="11">
        <f>BN156</f>
        <v>0.13672056113223297</v>
      </c>
      <c r="K156" s="11">
        <f>BI156</f>
        <v>0.550793391699198</v>
      </c>
      <c r="L156" s="11">
        <f>AM156</f>
        <v>0.5798611111111112</v>
      </c>
      <c r="M156" s="11">
        <f>AO156</f>
        <v>1.1701388888888888</v>
      </c>
      <c r="N156" s="8">
        <f>BE156</f>
        <v>0.06812413533528644</v>
      </c>
      <c r="O156" s="11">
        <f>BO156</f>
        <v>0.07403679613797168</v>
      </c>
      <c r="P156" s="11">
        <f>BJ156</f>
        <v>0.35942112559599404</v>
      </c>
      <c r="Q156" s="11">
        <f>AT156</f>
        <v>0.3298611111111111</v>
      </c>
      <c r="R156" s="11">
        <f>AV156</f>
        <v>0.9201388888888888</v>
      </c>
      <c r="S156" s="8">
        <f>BF156</f>
        <v>0.038073292163452406</v>
      </c>
      <c r="T156" s="11">
        <f>BU156</f>
        <v>0.058604128018082575</v>
      </c>
      <c r="U156" s="11">
        <f>BK156</f>
        <v>0.2686973072387619</v>
      </c>
      <c r="V156" s="11">
        <f>BT156</f>
        <v>0.6496691180475327</v>
      </c>
      <c r="W156" s="8">
        <f>BG156</f>
        <v>0.19003288866337048</v>
      </c>
      <c r="X156" s="11">
        <f>BZ156</f>
        <v>0.15905535103075064</v>
      </c>
      <c r="Y156" s="11">
        <f>BL156</f>
        <v>0.6002988113821615</v>
      </c>
      <c r="Z156" s="11">
        <f>BY156</f>
        <v>1.1947594810980666</v>
      </c>
      <c r="AA156" s="11">
        <f>BA156</f>
        <v>26.40395883702938</v>
      </c>
      <c r="AB156" s="11">
        <f>BB156</f>
        <v>0.49649043481747424</v>
      </c>
      <c r="AD156" s="8">
        <f>AE156-AH156</f>
        <v>1.0625</v>
      </c>
      <c r="AE156" s="11">
        <f>E156</f>
        <v>1.25</v>
      </c>
      <c r="AF156" s="11">
        <f>AG156-AH156</f>
        <v>1.5625</v>
      </c>
      <c r="AG156" s="11">
        <f>D156</f>
        <v>1.75</v>
      </c>
      <c r="AH156" s="11">
        <f>F156</f>
        <v>0.1875</v>
      </c>
      <c r="AI156" s="8">
        <f>AG156*AH156</f>
        <v>0.328125</v>
      </c>
      <c r="AJ156" s="11">
        <f>AG156/2</f>
        <v>0.875</v>
      </c>
      <c r="AK156" s="11">
        <f>AD156*AH156</f>
        <v>0.19921875</v>
      </c>
      <c r="AL156" s="11">
        <f>AH156/2</f>
        <v>0.09375</v>
      </c>
      <c r="AM156" s="11">
        <f>(AI156*AJ156+AK156*AL156)/(AI156+AK156)</f>
        <v>0.5798611111111112</v>
      </c>
      <c r="AN156" s="11"/>
      <c r="AO156" s="11">
        <f>AG156-AM156</f>
        <v>1.1701388888888888</v>
      </c>
      <c r="AP156" s="8">
        <f>AE156*AH156</f>
        <v>0.234375</v>
      </c>
      <c r="AQ156" s="11">
        <f>AE156/2</f>
        <v>0.625</v>
      </c>
      <c r="AR156" s="11">
        <f>AF156*AH156</f>
        <v>0.29296875</v>
      </c>
      <c r="AS156" s="11">
        <f>AH156/2</f>
        <v>0.09375</v>
      </c>
      <c r="AT156" s="11">
        <f>(AP156*AQ156+AR156*AS156)/(AP156+AR156)</f>
        <v>0.3298611111111111</v>
      </c>
      <c r="AU156" s="11"/>
      <c r="AV156" s="11">
        <f>AE156-AT156</f>
        <v>0.9201388888888888</v>
      </c>
      <c r="AX156" s="11">
        <f>-(AD156*AE156*AF156*AG156*AH156)/(4*(AE156+AF156))</f>
        <v>-0.060526529947916664</v>
      </c>
      <c r="AY156" s="11">
        <f>IF(AE156=AG156,"N/A",(2*AX156)/(BE156-BD156))</f>
        <v>1.3178294573643405</v>
      </c>
      <c r="AZ156" s="11">
        <f>IF(AE156=AG156,PI()/4,(1/2)*ATAN(AY156))</f>
        <v>0.4608360172672155</v>
      </c>
      <c r="BA156" s="11">
        <f>IF(AE156=AG156,45,(1/2)*ATAN(AY156)*(180/PI()))</f>
        <v>26.40395883702938</v>
      </c>
      <c r="BB156" s="11">
        <f>IF(AE156=AG156,1,TAN(BA156/(180/PI())))</f>
        <v>0.49649043481747424</v>
      </c>
      <c r="BD156" s="11">
        <f>(1/3)*(AH156*(AG156-AM156)^3+AE156*AM156^3-AD156*(AM156-AH156)^3)</f>
        <v>0.15998204549153647</v>
      </c>
      <c r="BE156" s="11">
        <f>(1/3)*(AH156*(AE156-AT156)^3+AG156*AT156^3-AF156*(AT156-AH156)^3)</f>
        <v>0.06812413533528644</v>
      </c>
      <c r="BF156" s="11">
        <f>BD156*(SIN(AZ156))^2+BE156*(COS(AZ156))^2+AX156*SIN(2*AZ156)</f>
        <v>0.038073292163452406</v>
      </c>
      <c r="BG156" s="11">
        <f>BD156*COS(AZ156)^2+BE156*SIN(AZ156)^2-AX156*SIN(2*AZ156)</f>
        <v>0.19003288866337048</v>
      </c>
      <c r="BH156" s="11"/>
      <c r="BI156" s="8">
        <f>SQRT(BD156/H156)</f>
        <v>0.550793391699198</v>
      </c>
      <c r="BJ156" s="11">
        <f>SQRT(BE156/H156)</f>
        <v>0.35942112559599404</v>
      </c>
      <c r="BK156" s="11">
        <f>SQRT(BF156/H156)</f>
        <v>0.2686973072387619</v>
      </c>
      <c r="BL156" s="11">
        <f>SQRT(BG156/H156)</f>
        <v>0.6002988113821615</v>
      </c>
      <c r="BM156" s="11"/>
      <c r="BN156" s="8">
        <f>BD156/(AG156-AM156)</f>
        <v>0.13672056113223297</v>
      </c>
      <c r="BO156" s="11">
        <f>BE156/(AE156-AT156)</f>
        <v>0.07403679613797168</v>
      </c>
      <c r="BP156" s="11"/>
      <c r="BQ156" s="8">
        <f>DF156</f>
        <v>0.3928471844757799</v>
      </c>
      <c r="BR156" s="11">
        <f>DG156</f>
        <v>0.5533128772189911</v>
      </c>
      <c r="BS156" s="11">
        <f>DH156</f>
        <v>0.6496691180475327</v>
      </c>
      <c r="BT156" s="11">
        <f>LARGE(BQ156:BS156,1)</f>
        <v>0.6496691180475327</v>
      </c>
      <c r="BU156" s="11">
        <f>BF156/BT156</f>
        <v>0.058604128018082575</v>
      </c>
      <c r="BV156" s="11"/>
      <c r="BW156" s="8">
        <f>DI156</f>
        <v>1.1947594810980666</v>
      </c>
      <c r="BX156" s="11">
        <f>DJ156</f>
        <v>0.9285536660317192</v>
      </c>
      <c r="BY156" s="11">
        <f>LARGE(BW156:BX156,1)</f>
        <v>1.1947594810980666</v>
      </c>
      <c r="BZ156" s="11">
        <f>BG156/BY156</f>
        <v>0.15905535103075064</v>
      </c>
      <c r="CA156" s="11"/>
      <c r="CC156" s="11"/>
      <c r="CD156" s="11">
        <f>AZ156</f>
        <v>0.4608360172672155</v>
      </c>
      <c r="CE156" s="11">
        <f>CD156*(180/PI())</f>
        <v>26.40395883702938</v>
      </c>
      <c r="CF156" s="11">
        <f>(PI()/2)-CD156</f>
        <v>1.109960309527681</v>
      </c>
      <c r="CG156" s="11">
        <f>CF156*(180/PI())</f>
        <v>63.59604116297062</v>
      </c>
      <c r="CH156" s="2" t="s">
        <v>13</v>
      </c>
      <c r="CI156" s="11">
        <f>CD156-(CK156+CN156)</f>
        <v>0.12106673456794731</v>
      </c>
      <c r="CJ156" s="11">
        <f>CI156*(180/PI())</f>
        <v>6.936612930173971</v>
      </c>
      <c r="CK156" s="11">
        <f>ACOS((DD156^2+DC156^2-AH156^2)/(2*DD156*DC156))</f>
        <v>0.15370214271856475</v>
      </c>
      <c r="CL156" s="11">
        <f>CK156*(180/PI())</f>
        <v>8.806484079891197</v>
      </c>
      <c r="CM156" s="2" t="s">
        <v>13</v>
      </c>
      <c r="CN156" s="11">
        <f>ACOS((AT156^2+DD156^2-(AG156-AM156)^2)/(2*AT156*DD156))-CF156</f>
        <v>0.18606713998070346</v>
      </c>
      <c r="CO156" s="11">
        <f>CN156*(180/PI())</f>
        <v>10.66086182696421</v>
      </c>
      <c r="CP156" s="11">
        <f>ATAN(AT156/AM156)</f>
        <v>0.5172093832916667</v>
      </c>
      <c r="CQ156" s="11">
        <f>CP156*(180/PI())</f>
        <v>29.633914787176618</v>
      </c>
      <c r="CR156" s="11">
        <f>ACOS((DB156^2+DA156^2-AH156^2)/(2*DB156*DA156))</f>
        <v>0.15925316813097856</v>
      </c>
      <c r="CS156" s="11">
        <f>CR156*(180/PI())</f>
        <v>9.124534407992376</v>
      </c>
      <c r="CT156" s="2" t="s">
        <v>13</v>
      </c>
      <c r="CU156" s="11">
        <f>ACOS((DA156^2+AM156^2-(AE156-AT156)^2)/(2*DA156*AM156))-CD156</f>
        <v>0.5476385071481511</v>
      </c>
      <c r="CV156" s="11">
        <f>CU156*(180/PI())</f>
        <v>31.377375158434024</v>
      </c>
      <c r="CW156" s="2" t="s">
        <v>13</v>
      </c>
      <c r="CX156" s="11">
        <f>((PI()/2)-CD156)-(CU156+CR156)</f>
        <v>0.40306863424855144</v>
      </c>
      <c r="CY156" s="11">
        <f>CX156*(180/PI())</f>
        <v>23.094131596544226</v>
      </c>
      <c r="DA156" s="11">
        <f>SQRT(AM156^2+(AE156-AT156)^2)</f>
        <v>1.0876095269096768</v>
      </c>
      <c r="DB156" s="11">
        <f>SQRT((AM156-AH156)^2+(AE156-AT156)^2)</f>
        <v>1.000301362769253</v>
      </c>
      <c r="DC156" s="11">
        <f>SQRT((AG156-AM156)^2+(AT156-AH156)^2)</f>
        <v>1.1787670275533302</v>
      </c>
      <c r="DD156" s="11">
        <f>SQRT((AG156-AM156)^2+AT156^2)</f>
        <v>1.2157439582056662</v>
      </c>
      <c r="DE156" s="11">
        <f>SQRT(AM156^2+AT156^2)</f>
        <v>0.6671186257349357</v>
      </c>
      <c r="DF156" s="11">
        <f>DC156*SIN(CK156+CN156)</f>
        <v>0.3928471844757799</v>
      </c>
      <c r="DG156" s="11">
        <f>DE156*SIN(CP156+CD156)</f>
        <v>0.5533128772189911</v>
      </c>
      <c r="DH156" s="11">
        <f>DB156*SIN(CU156+CR156)</f>
        <v>0.6496691180475327</v>
      </c>
      <c r="DI156" s="11">
        <f>DD156*SIN(CF156+CI156+CK156)</f>
        <v>1.1947594810980666</v>
      </c>
      <c r="DJ156" s="11">
        <f>DA156*SIN(CR156+CX156+CD156)</f>
        <v>0.9285536660317192</v>
      </c>
      <c r="DK156" s="11"/>
      <c r="DL156" s="11"/>
      <c r="DM156" s="11"/>
      <c r="DN156" s="11"/>
      <c r="DO156" s="11"/>
      <c r="DP156" s="11"/>
      <c r="DQ156" s="11"/>
      <c r="DR156" s="11"/>
    </row>
    <row r="157" spans="1:122" ht="15">
      <c r="A157" s="5">
        <v>157</v>
      </c>
      <c r="B157" s="14" t="s">
        <v>109</v>
      </c>
      <c r="C157" s="15" t="s">
        <v>266</v>
      </c>
      <c r="D157" s="12">
        <v>1.75</v>
      </c>
      <c r="E157" s="12">
        <v>1.25</v>
      </c>
      <c r="F157" s="12">
        <v>0.125</v>
      </c>
      <c r="G157" s="8">
        <f>H157*490/144</f>
        <v>1.2228732638888888</v>
      </c>
      <c r="H157" s="16">
        <f>AH157*(AD157+AG157)</f>
        <v>0.359375</v>
      </c>
      <c r="I157" s="8">
        <f>BD157</f>
        <v>0.11251786826313409</v>
      </c>
      <c r="J157" s="11">
        <f>BN157</f>
        <v>0.09432021758731968</v>
      </c>
      <c r="K157" s="11">
        <f>BI157</f>
        <v>0.5595473158234634</v>
      </c>
      <c r="L157" s="11">
        <f>AM157</f>
        <v>0.5570652173913043</v>
      </c>
      <c r="M157" s="11">
        <f>AO157</f>
        <v>1.1929347826086958</v>
      </c>
      <c r="N157" s="8">
        <f>BE157</f>
        <v>0.04855302451313406</v>
      </c>
      <c r="O157" s="11">
        <f>BO157</f>
        <v>0.051491391990874165</v>
      </c>
      <c r="P157" s="11">
        <f>BJ157</f>
        <v>0.36756505303205855</v>
      </c>
      <c r="Q157" s="11">
        <f>AT157</f>
        <v>0.3070652173913043</v>
      </c>
      <c r="R157" s="11">
        <f>AV157</f>
        <v>0.9429347826086957</v>
      </c>
      <c r="S157" s="8">
        <f>BF157</f>
        <v>0.026569609389445595</v>
      </c>
      <c r="T157" s="11">
        <f>BU157</f>
        <v>0.041100764979603584</v>
      </c>
      <c r="U157" s="11">
        <f>BK157</f>
        <v>0.27190591410845216</v>
      </c>
      <c r="V157" s="11">
        <f>BT157</f>
        <v>0.6464504834065952</v>
      </c>
      <c r="W157" s="8">
        <f>BG157</f>
        <v>0.13450128338682255</v>
      </c>
      <c r="X157" s="11">
        <f>BZ157</f>
        <v>0.1117939173090051</v>
      </c>
      <c r="Y157" s="11">
        <f>BL157</f>
        <v>0.6117715592674685</v>
      </c>
      <c r="Z157" s="11">
        <f>BY157</f>
        <v>1.203118082131901</v>
      </c>
      <c r="AA157" s="11">
        <f>BA157</f>
        <v>26.82764102617102</v>
      </c>
      <c r="AB157" s="11">
        <f>BB157</f>
        <v>0.5057420200176905</v>
      </c>
      <c r="AD157" s="8">
        <f>AE157-AH157</f>
        <v>1.125</v>
      </c>
      <c r="AE157" s="11">
        <f>E157</f>
        <v>1.25</v>
      </c>
      <c r="AF157" s="11">
        <f>AG157-AH157</f>
        <v>1.625</v>
      </c>
      <c r="AG157" s="11">
        <f>D157</f>
        <v>1.75</v>
      </c>
      <c r="AH157" s="11">
        <f>F157</f>
        <v>0.125</v>
      </c>
      <c r="AI157" s="8">
        <f>AG157*AH157</f>
        <v>0.21875</v>
      </c>
      <c r="AJ157" s="11">
        <f>AG157/2</f>
        <v>0.875</v>
      </c>
      <c r="AK157" s="11">
        <f>AD157*AH157</f>
        <v>0.140625</v>
      </c>
      <c r="AL157" s="11">
        <f>AH157/2</f>
        <v>0.0625</v>
      </c>
      <c r="AM157" s="11">
        <f>(AI157*AJ157+AK157*AL157)/(AI157+AK157)</f>
        <v>0.5570652173913043</v>
      </c>
      <c r="AN157" s="11"/>
      <c r="AO157" s="11">
        <f>AG157-AM157</f>
        <v>1.1929347826086958</v>
      </c>
      <c r="AP157" s="8">
        <f>AE157*AH157</f>
        <v>0.15625</v>
      </c>
      <c r="AQ157" s="11">
        <f>AE157/2</f>
        <v>0.625</v>
      </c>
      <c r="AR157" s="11">
        <f>AF157*AH157</f>
        <v>0.203125</v>
      </c>
      <c r="AS157" s="11">
        <f>AH157/2</f>
        <v>0.0625</v>
      </c>
      <c r="AT157" s="11">
        <f>(AP157*AQ157+AR157*AS157)/(AP157+AR157)</f>
        <v>0.3070652173913043</v>
      </c>
      <c r="AU157" s="11"/>
      <c r="AV157" s="11">
        <f>AE157-AT157</f>
        <v>0.9429347826086957</v>
      </c>
      <c r="AX157" s="11">
        <f>-(AD157*AE157*AF157*AG157*AH157)/(4*(AE157+AF157))</f>
        <v>-0.04346764605978261</v>
      </c>
      <c r="AY157" s="11">
        <f>IF(AE157=AG157,"N/A",(2*AX157)/(BE157-BD157))</f>
        <v>1.3591105210753396</v>
      </c>
      <c r="AZ157" s="11">
        <f>IF(AE157=AG157,PI()/4,(1/2)*ATAN(AY157))</f>
        <v>0.4682306664497945</v>
      </c>
      <c r="BA157" s="11">
        <f>IF(AE157=AG157,45,(1/2)*ATAN(AY157)*(180/PI()))</f>
        <v>26.82764102617102</v>
      </c>
      <c r="BB157" s="11">
        <f>IF(AE157=AG157,1,TAN(BA157/(180/PI())))</f>
        <v>0.5057420200176905</v>
      </c>
      <c r="BD157" s="11">
        <f>(1/3)*(AH157*(AG157-AM157)^3+AE157*AM157^3-AD157*(AM157-AH157)^3)</f>
        <v>0.11251786826313409</v>
      </c>
      <c r="BE157" s="11">
        <f>(1/3)*(AH157*(AE157-AT157)^3+AG157*AT157^3-AF157*(AT157-AH157)^3)</f>
        <v>0.04855302451313406</v>
      </c>
      <c r="BF157" s="11">
        <f>BD157*(SIN(AZ157))^2+BE157*(COS(AZ157))^2+AX157*SIN(2*AZ157)</f>
        <v>0.026569609389445595</v>
      </c>
      <c r="BG157" s="11">
        <f>BD157*COS(AZ157)^2+BE157*SIN(AZ157)^2-AX157*SIN(2*AZ157)</f>
        <v>0.13450128338682255</v>
      </c>
      <c r="BH157" s="11"/>
      <c r="BI157" s="8">
        <f>SQRT(BD157/H157)</f>
        <v>0.5595473158234634</v>
      </c>
      <c r="BJ157" s="11">
        <f>SQRT(BE157/H157)</f>
        <v>0.36756505303205855</v>
      </c>
      <c r="BK157" s="11">
        <f>SQRT(BF157/H157)</f>
        <v>0.27190591410845216</v>
      </c>
      <c r="BL157" s="11">
        <f>SQRT(BG157/H157)</f>
        <v>0.6117715592674685</v>
      </c>
      <c r="BM157" s="11"/>
      <c r="BN157" s="8">
        <f>BD157/(AG157-AM157)</f>
        <v>0.09432021758731968</v>
      </c>
      <c r="BO157" s="11">
        <f>BE157/(AE157-AT157)</f>
        <v>0.051491391990874165</v>
      </c>
      <c r="BP157" s="11"/>
      <c r="BQ157" s="8">
        <f>DF157</f>
        <v>0.37591191477978386</v>
      </c>
      <c r="BR157" s="11">
        <f>DG157</f>
        <v>0.5254232774608192</v>
      </c>
      <c r="BS157" s="11">
        <f>DH157</f>
        <v>0.6464504834065952</v>
      </c>
      <c r="BT157" s="11">
        <f>LARGE(BQ157:BS157,1)</f>
        <v>0.6464504834065952</v>
      </c>
      <c r="BU157" s="11">
        <f>BF157/BT157</f>
        <v>0.041100764979603584</v>
      </c>
      <c r="BV157" s="11"/>
      <c r="BW157" s="8">
        <f>DI157</f>
        <v>1.203118082131901</v>
      </c>
      <c r="BX157" s="11">
        <f>DJ157</f>
        <v>0.9226613858827114</v>
      </c>
      <c r="BY157" s="11">
        <f>LARGE(BW157:BX157,1)</f>
        <v>1.203118082131901</v>
      </c>
      <c r="BZ157" s="11">
        <f>BG157/BY157</f>
        <v>0.1117939173090051</v>
      </c>
      <c r="CA157" s="11"/>
      <c r="CC157" s="11"/>
      <c r="CD157" s="11">
        <f>AZ157</f>
        <v>0.4682306664497945</v>
      </c>
      <c r="CE157" s="11">
        <f>CD157*(180/PI())</f>
        <v>26.82764102617102</v>
      </c>
      <c r="CF157" s="11">
        <f>(PI()/2)-CD157</f>
        <v>1.102565660345102</v>
      </c>
      <c r="CG157" s="11">
        <f>CF157*(180/PI())</f>
        <v>63.17235897382898</v>
      </c>
      <c r="CH157" s="2" t="s">
        <v>13</v>
      </c>
      <c r="CI157" s="11">
        <f>CD157-(CK157+CN157)</f>
        <v>0.15145090404176054</v>
      </c>
      <c r="CJ157" s="11">
        <f>CI157*(180/PI())</f>
        <v>8.6774976050337</v>
      </c>
      <c r="CK157" s="11">
        <f>ACOS((DD157^2+DC157^2-AH157^2)/(2*DD157*DC157))</f>
        <v>0.10048323814253446</v>
      </c>
      <c r="CL157" s="11">
        <f>CK157*(180/PI())</f>
        <v>5.7572654573751985</v>
      </c>
      <c r="CM157" s="2" t="s">
        <v>13</v>
      </c>
      <c r="CN157" s="11">
        <f>ACOS((AT157^2+DD157^2-(AG157-AM157)^2)/(2*AT157*DD157))-CF157</f>
        <v>0.2162965242654995</v>
      </c>
      <c r="CO157" s="11">
        <f>CN157*(180/PI())</f>
        <v>12.39287796376212</v>
      </c>
      <c r="CP157" s="11">
        <f>ATAN(AT157/AM157)</f>
        <v>0.5037790145102027</v>
      </c>
      <c r="CQ157" s="11">
        <f>CP157*(180/PI())</f>
        <v>28.864411338694474</v>
      </c>
      <c r="CR157" s="11">
        <f>ACOS((DB157^2+DA157^2-AH157^2)/(2*DB157*DA157))</f>
        <v>0.10394805162073184</v>
      </c>
      <c r="CS157" s="11">
        <f>CR157*(180/PI())</f>
        <v>5.955784646475951</v>
      </c>
      <c r="CT157" s="2" t="s">
        <v>13</v>
      </c>
      <c r="CU157" s="11">
        <f>ACOS((DA157^2+AM157^2-(AE157-AT157)^2)/(2*DA157*AM157))-CD157</f>
        <v>0.5689545655110503</v>
      </c>
      <c r="CV157" s="11">
        <f>CU157*(180/PI())</f>
        <v>32.59869533848269</v>
      </c>
      <c r="CW157" s="2" t="s">
        <v>13</v>
      </c>
      <c r="CX157" s="11">
        <f>((PI()/2)-CD157)-(CU157+CR157)</f>
        <v>0.42966304321331983</v>
      </c>
      <c r="CY157" s="11">
        <f>CX157*(180/PI())</f>
        <v>24.617878988870334</v>
      </c>
      <c r="DA157" s="11">
        <f>SQRT(AM157^2+(AE157-AT157)^2)</f>
        <v>1.0951929787396053</v>
      </c>
      <c r="DB157" s="11">
        <f>SQRT((AM157-AH157)^2+(AE157-AT157)^2)</f>
        <v>1.0372108543264977</v>
      </c>
      <c r="DC157" s="11">
        <f>SQRT((AG157-AM157)^2+(AT157-AH157)^2)</f>
        <v>1.2067481671589144</v>
      </c>
      <c r="DD157" s="11">
        <f>SQRT((AG157-AM157)^2+AT157^2)</f>
        <v>1.231820783754368</v>
      </c>
      <c r="DE157" s="11">
        <f>SQRT(AM157^2+AT157^2)</f>
        <v>0.6360901698334837</v>
      </c>
      <c r="DF157" s="11">
        <f>DC157*SIN(CK157+CN157)</f>
        <v>0.37591191477978386</v>
      </c>
      <c r="DG157" s="11">
        <f>DE157*SIN(CP157+CD157)</f>
        <v>0.5254232774608192</v>
      </c>
      <c r="DH157" s="11">
        <f>DB157*SIN(CU157+CR157)</f>
        <v>0.6464504834065952</v>
      </c>
      <c r="DI157" s="11">
        <f>DD157*SIN(CF157+CI157+CK157)</f>
        <v>1.203118082131901</v>
      </c>
      <c r="DJ157" s="11">
        <f>DA157*SIN(CR157+CX157+CD157)</f>
        <v>0.9226613858827114</v>
      </c>
      <c r="DK157" s="11"/>
      <c r="DL157" s="11"/>
      <c r="DM157" s="11"/>
      <c r="DN157" s="11"/>
      <c r="DO157" s="11"/>
      <c r="DP157" s="11"/>
      <c r="DQ157" s="11"/>
      <c r="DR157" s="11"/>
    </row>
    <row r="158" spans="1:122" ht="15">
      <c r="A158" s="1">
        <v>158</v>
      </c>
      <c r="B158" s="14" t="s">
        <v>116</v>
      </c>
      <c r="C158" s="15" t="s">
        <v>267</v>
      </c>
      <c r="D158" s="13">
        <v>1.5</v>
      </c>
      <c r="E158" s="13">
        <v>1.5</v>
      </c>
      <c r="F158" s="12">
        <v>0.375</v>
      </c>
      <c r="G158" s="8">
        <f>H158*490/144</f>
        <v>3.349609375</v>
      </c>
      <c r="H158" s="16">
        <f>AH158*(AD158+AG158)</f>
        <v>0.984375</v>
      </c>
      <c r="I158" s="8">
        <f>BD158</f>
        <v>0.18668910435267855</v>
      </c>
      <c r="J158" s="11">
        <f>BN158</f>
        <v>0.18837098817567566</v>
      </c>
      <c r="K158" s="11">
        <f>BI158</f>
        <v>0.43549101422347136</v>
      </c>
      <c r="L158" s="11">
        <f>AM158</f>
        <v>0.5089285714285714</v>
      </c>
      <c r="M158" s="11">
        <f>AO158</f>
        <v>0.9910714285714286</v>
      </c>
      <c r="N158" s="8">
        <f>BE158</f>
        <v>0.18668910435267855</v>
      </c>
      <c r="O158" s="11">
        <f>BO158</f>
        <v>0.18837098817567566</v>
      </c>
      <c r="P158" s="11">
        <f>BJ158</f>
        <v>0.43549101422347136</v>
      </c>
      <c r="Q158" s="11">
        <f>AT158</f>
        <v>0.5089285714285714</v>
      </c>
      <c r="R158" s="11">
        <f>AV158</f>
        <v>0.9910714285714286</v>
      </c>
      <c r="S158" s="8">
        <f>BF158</f>
        <v>0.08498709542410712</v>
      </c>
      <c r="T158" s="11">
        <f>BU158</f>
        <v>0.11808130818642541</v>
      </c>
      <c r="U158" s="11">
        <f>BK158</f>
        <v>0.29383004771257737</v>
      </c>
      <c r="V158" s="11">
        <f>BT158</f>
        <v>0.71973368799345</v>
      </c>
      <c r="W158" s="8">
        <f>BG158</f>
        <v>0.28839111328125</v>
      </c>
      <c r="X158" s="11">
        <f>BZ158</f>
        <v>0.2718977491134796</v>
      </c>
      <c r="Y158" s="11">
        <f>BL158</f>
        <v>0.5412658773652742</v>
      </c>
      <c r="Z158" s="11">
        <f>BY158</f>
        <v>1.0606601717798212</v>
      </c>
      <c r="AA158" s="11">
        <f>BA158</f>
        <v>45</v>
      </c>
      <c r="AB158" s="11">
        <f>BB158</f>
        <v>1</v>
      </c>
      <c r="AD158" s="8">
        <f>AE158-AH158</f>
        <v>1.125</v>
      </c>
      <c r="AE158" s="11">
        <f>E158</f>
        <v>1.5</v>
      </c>
      <c r="AF158" s="11">
        <f>AG158-AH158</f>
        <v>1.125</v>
      </c>
      <c r="AG158" s="11">
        <f>D158</f>
        <v>1.5</v>
      </c>
      <c r="AH158" s="11">
        <f>F158</f>
        <v>0.375</v>
      </c>
      <c r="AI158" s="8">
        <f>AG158*AH158</f>
        <v>0.5625</v>
      </c>
      <c r="AJ158" s="11">
        <f>AG158/2</f>
        <v>0.75</v>
      </c>
      <c r="AK158" s="11">
        <f>AD158*AH158</f>
        <v>0.421875</v>
      </c>
      <c r="AL158" s="11">
        <f>AH158/2</f>
        <v>0.1875</v>
      </c>
      <c r="AM158" s="11">
        <f>(AI158*AJ158+AK158*AL158)/(AI158+AK158)</f>
        <v>0.5089285714285714</v>
      </c>
      <c r="AN158" s="11"/>
      <c r="AO158" s="11">
        <f>AG158-AM158</f>
        <v>0.9910714285714286</v>
      </c>
      <c r="AP158" s="8">
        <f>AE158*AH158</f>
        <v>0.5625</v>
      </c>
      <c r="AQ158" s="11">
        <f>AE158/2</f>
        <v>0.75</v>
      </c>
      <c r="AR158" s="11">
        <f>AF158*AH158</f>
        <v>0.421875</v>
      </c>
      <c r="AS158" s="11">
        <f>AH158/2</f>
        <v>0.1875</v>
      </c>
      <c r="AT158" s="11">
        <f>(AP158*AQ158+AR158*AS158)/(AP158+AR158)</f>
        <v>0.5089285714285714</v>
      </c>
      <c r="AU158" s="11"/>
      <c r="AV158" s="11">
        <f>AE158-AT158</f>
        <v>0.9910714285714286</v>
      </c>
      <c r="AX158" s="11">
        <f>-(AD158*AE158*AF158*AG158*AH158)/(4*(AE158+AF158))</f>
        <v>-0.10170200892857142</v>
      </c>
      <c r="AY158" s="11" t="str">
        <f>IF(AE158=AG158,"N/A",(2*AX158)/(BE158-BD158))</f>
        <v>N/A</v>
      </c>
      <c r="AZ158" s="11">
        <f>IF(AE158=AG158,PI()/4,(1/2)*ATAN(AY158))</f>
        <v>0.7853981633974483</v>
      </c>
      <c r="BA158" s="11">
        <f>IF(AE158=AG158,45,(1/2)*ATAN(AY158)*(180/PI()))</f>
        <v>45</v>
      </c>
      <c r="BB158" s="11">
        <f>IF(AE158=AG158,1,TAN(BA158/(180/PI())))</f>
        <v>1</v>
      </c>
      <c r="BD158" s="11">
        <f>(1/3)*(AH158*(AG158-AM158)^3+AE158*AM158^3-AD158*(AM158-AH158)^3)</f>
        <v>0.18668910435267855</v>
      </c>
      <c r="BE158" s="11">
        <f>(1/3)*(AH158*(AE158-AT158)^3+AG158*AT158^3-AF158*(AT158-AH158)^3)</f>
        <v>0.18668910435267855</v>
      </c>
      <c r="BF158" s="11">
        <f>BD158*(SIN(AZ158))^2+BE158*(COS(AZ158))^2+AX158*SIN(2*AZ158)</f>
        <v>0.08498709542410712</v>
      </c>
      <c r="BG158" s="11">
        <f>BD158*COS(AZ158)^2+BE158*SIN(AZ158)^2-AX158*SIN(2*AZ158)</f>
        <v>0.28839111328125</v>
      </c>
      <c r="BH158" s="11"/>
      <c r="BI158" s="8">
        <f>SQRT(BD158/H158)</f>
        <v>0.43549101422347136</v>
      </c>
      <c r="BJ158" s="11">
        <f>SQRT(BE158/H158)</f>
        <v>0.43549101422347136</v>
      </c>
      <c r="BK158" s="11">
        <f>SQRT(BF158/H158)</f>
        <v>0.29383004771257737</v>
      </c>
      <c r="BL158" s="11">
        <f>SQRT(BG158/H158)</f>
        <v>0.5412658773652742</v>
      </c>
      <c r="BM158" s="11"/>
      <c r="BN158" s="8">
        <f>BD158/(AG158-AM158)</f>
        <v>0.18837098817567566</v>
      </c>
      <c r="BO158" s="11">
        <f>BE158/(AE158-AT158)</f>
        <v>0.18837098817567566</v>
      </c>
      <c r="BP158" s="11"/>
      <c r="BQ158" s="8">
        <f>DF158</f>
        <v>0.6060915267313265</v>
      </c>
      <c r="BR158" s="11">
        <f>DG158</f>
        <v>0.71973368799345</v>
      </c>
      <c r="BS158" s="11">
        <f>DH158</f>
        <v>0.6060915267313265</v>
      </c>
      <c r="BT158" s="11">
        <f>LARGE(BQ158:BS158,1)</f>
        <v>0.71973368799345</v>
      </c>
      <c r="BU158" s="11">
        <f>BF158/BT158</f>
        <v>0.11808130818642541</v>
      </c>
      <c r="BV158" s="11"/>
      <c r="BW158" s="8">
        <f>DI158</f>
        <v>1.0606601717798212</v>
      </c>
      <c r="BX158" s="11">
        <f>DJ158</f>
        <v>1.0606601717798212</v>
      </c>
      <c r="BY158" s="11">
        <f>LARGE(BW158:BX158,1)</f>
        <v>1.0606601717798212</v>
      </c>
      <c r="BZ158" s="11">
        <f>BG158/BY158</f>
        <v>0.2718977491134796</v>
      </c>
      <c r="CA158" s="11"/>
      <c r="CC158" s="11"/>
      <c r="CD158" s="11">
        <f>AZ158</f>
        <v>0.7853981633974483</v>
      </c>
      <c r="CE158" s="11">
        <f>CD158*(180/PI())</f>
        <v>45</v>
      </c>
      <c r="CF158" s="11">
        <f>(PI()/2)-CD158</f>
        <v>0.7853981633974483</v>
      </c>
      <c r="CG158" s="11">
        <f>CF158*(180/PI())</f>
        <v>45</v>
      </c>
      <c r="CH158" s="2" t="s">
        <v>13</v>
      </c>
      <c r="CI158" s="11">
        <f>CD158-(CK158+CN158)</f>
        <v>0.13432144195296836</v>
      </c>
      <c r="CJ158" s="11">
        <f>CI158*(180/PI())</f>
        <v>7.696051722016561</v>
      </c>
      <c r="CK158" s="11">
        <f>ACOS((DD158^2+DC158^2-AH158^2)/(2*DD158*DC158))</f>
        <v>0.3400784408389388</v>
      </c>
      <c r="CL158" s="11">
        <f>CK158*(180/PI())</f>
        <v>19.485059363460646</v>
      </c>
      <c r="CM158" s="2" t="s">
        <v>13</v>
      </c>
      <c r="CN158" s="11">
        <f>ACOS((AT158^2+DD158^2-(AG158-AM158)^2)/(2*AT158*DD158))-CF158</f>
        <v>0.31099828060554113</v>
      </c>
      <c r="CO158" s="11">
        <f>CN158*(180/PI())</f>
        <v>17.81888891452279</v>
      </c>
      <c r="CP158" s="11">
        <f>ATAN(AT158/AM158)</f>
        <v>0.7853981633974483</v>
      </c>
      <c r="CQ158" s="11">
        <f>CP158*(180/PI())</f>
        <v>45</v>
      </c>
      <c r="CR158" s="11">
        <f>ACOS((DB158^2+DA158^2-AH158^2)/(2*DB158*DA158))</f>
        <v>0.3400784408389388</v>
      </c>
      <c r="CS158" s="11">
        <f>CR158*(180/PI())</f>
        <v>19.485059363460646</v>
      </c>
      <c r="CT158" s="2" t="s">
        <v>13</v>
      </c>
      <c r="CU158" s="11">
        <f>ACOS((DA158^2+AM158^2-(AE158-AT158)^2)/(2*DA158*AM158))-CD158</f>
        <v>0.31099828060554113</v>
      </c>
      <c r="CV158" s="11">
        <f>CU158*(180/PI())</f>
        <v>17.81888891452279</v>
      </c>
      <c r="CW158" s="2" t="s">
        <v>13</v>
      </c>
      <c r="CX158" s="11">
        <f>((PI()/2)-CD158)-(CU158+CR158)</f>
        <v>0.13432144195296836</v>
      </c>
      <c r="CY158" s="11">
        <f>CX158*(180/PI())</f>
        <v>7.696051722016561</v>
      </c>
      <c r="DA158" s="11">
        <f>SQRT(AM158^2+(AE158-AT158)^2)</f>
        <v>1.114105411236719</v>
      </c>
      <c r="DB158" s="11">
        <f>SQRT((AM158-AH158)^2+(AE158-AT158)^2)</f>
        <v>1.000079716210418</v>
      </c>
      <c r="DC158" s="11">
        <f>SQRT((AG158-AM158)^2+(AT158-AH158)^2)</f>
        <v>1.000079716210418</v>
      </c>
      <c r="DD158" s="11">
        <f>SQRT((AG158-AM158)^2+AT158^2)</f>
        <v>1.114105411236719</v>
      </c>
      <c r="DE158" s="11">
        <f>SQRT(AM158^2+AT158^2)</f>
        <v>0.71973368799345</v>
      </c>
      <c r="DF158" s="11">
        <f>DC158*SIN(CK158+CN158)</f>
        <v>0.6060915267313265</v>
      </c>
      <c r="DG158" s="11">
        <f>DE158*SIN(CP158+CD158)</f>
        <v>0.71973368799345</v>
      </c>
      <c r="DH158" s="11">
        <f>DB158*SIN(CU158+CR158)</f>
        <v>0.6060915267313265</v>
      </c>
      <c r="DI158" s="11">
        <f>DD158*SIN(CF158+CI158+CK158)</f>
        <v>1.0606601717798212</v>
      </c>
      <c r="DJ158" s="11">
        <f>DA158*SIN(CR158+CX158+CD158)</f>
        <v>1.0606601717798212</v>
      </c>
      <c r="DK158" s="11"/>
      <c r="DL158" s="11"/>
      <c r="DM158" s="11"/>
      <c r="DN158" s="11"/>
      <c r="DO158" s="11"/>
      <c r="DP158" s="11"/>
      <c r="DQ158" s="11"/>
      <c r="DR158" s="11"/>
    </row>
    <row r="159" spans="1:122" ht="15">
      <c r="A159" s="5">
        <v>159</v>
      </c>
      <c r="B159" s="14" t="s">
        <v>116</v>
      </c>
      <c r="C159" s="15" t="s">
        <v>268</v>
      </c>
      <c r="D159" s="13">
        <v>1.5</v>
      </c>
      <c r="E159" s="13">
        <v>1.5</v>
      </c>
      <c r="F159" s="12">
        <v>0.25</v>
      </c>
      <c r="G159" s="8">
        <f>H159*490/144</f>
        <v>2.3394097222222223</v>
      </c>
      <c r="H159" s="16">
        <f>AH159*(AD159+AG159)</f>
        <v>0.6875</v>
      </c>
      <c r="I159" s="8">
        <f>BD159</f>
        <v>0.1385239109848485</v>
      </c>
      <c r="J159" s="11">
        <f>BN159</f>
        <v>0.13395718864468867</v>
      </c>
      <c r="K159" s="11">
        <f>BI159</f>
        <v>0.44887562316177354</v>
      </c>
      <c r="L159" s="11">
        <f>AM159</f>
        <v>0.4659090909090909</v>
      </c>
      <c r="M159" s="11">
        <f>AO159</f>
        <v>1.0340909090909092</v>
      </c>
      <c r="N159" s="8">
        <f>BE159</f>
        <v>0.1385239109848485</v>
      </c>
      <c r="O159" s="11">
        <f>BO159</f>
        <v>0.13395718864468867</v>
      </c>
      <c r="P159" s="11">
        <f>BJ159</f>
        <v>0.44887562316177354</v>
      </c>
      <c r="Q159" s="11">
        <f>AT159</f>
        <v>0.4659090909090909</v>
      </c>
      <c r="R159" s="11">
        <f>AV159</f>
        <v>1.0340909090909092</v>
      </c>
      <c r="S159" s="8">
        <f>BF159</f>
        <v>0.05862334280303033</v>
      </c>
      <c r="T159" s="11">
        <f>BU159</f>
        <v>0.08897221376591409</v>
      </c>
      <c r="U159" s="11">
        <f>BK159</f>
        <v>0.29201081624557634</v>
      </c>
      <c r="V159" s="11">
        <f>BT159</f>
        <v>0.6588949551965556</v>
      </c>
      <c r="W159" s="8">
        <f>BG159</f>
        <v>0.21842447916666669</v>
      </c>
      <c r="X159" s="11">
        <f>BZ159</f>
        <v>0.20593257386118644</v>
      </c>
      <c r="Y159" s="11">
        <f>BL159</f>
        <v>0.5636562191028618</v>
      </c>
      <c r="Z159" s="11">
        <f>BY159</f>
        <v>1.060660171779821</v>
      </c>
      <c r="AA159" s="11">
        <f>BA159</f>
        <v>45</v>
      </c>
      <c r="AB159" s="11">
        <f>BB159</f>
        <v>1</v>
      </c>
      <c r="AD159" s="8">
        <f>AE159-AH159</f>
        <v>1.25</v>
      </c>
      <c r="AE159" s="11">
        <f>E159</f>
        <v>1.5</v>
      </c>
      <c r="AF159" s="11">
        <f>AG159-AH159</f>
        <v>1.25</v>
      </c>
      <c r="AG159" s="11">
        <f>D159</f>
        <v>1.5</v>
      </c>
      <c r="AH159" s="11">
        <f>F159</f>
        <v>0.25</v>
      </c>
      <c r="AI159" s="8">
        <f>AG159*AH159</f>
        <v>0.375</v>
      </c>
      <c r="AJ159" s="11">
        <f>AG159/2</f>
        <v>0.75</v>
      </c>
      <c r="AK159" s="11">
        <f>AD159*AH159</f>
        <v>0.3125</v>
      </c>
      <c r="AL159" s="11">
        <f>AH159/2</f>
        <v>0.125</v>
      </c>
      <c r="AM159" s="11">
        <f>(AI159*AJ159+AK159*AL159)/(AI159+AK159)</f>
        <v>0.4659090909090909</v>
      </c>
      <c r="AN159" s="11"/>
      <c r="AO159" s="11">
        <f>AG159-AM159</f>
        <v>1.0340909090909092</v>
      </c>
      <c r="AP159" s="8">
        <f>AE159*AH159</f>
        <v>0.375</v>
      </c>
      <c r="AQ159" s="11">
        <f>AE159/2</f>
        <v>0.75</v>
      </c>
      <c r="AR159" s="11">
        <f>AF159*AH159</f>
        <v>0.3125</v>
      </c>
      <c r="AS159" s="11">
        <f>AH159/2</f>
        <v>0.125</v>
      </c>
      <c r="AT159" s="11">
        <f>(AP159*AQ159+AR159*AS159)/(AP159+AR159)</f>
        <v>0.4659090909090909</v>
      </c>
      <c r="AU159" s="11"/>
      <c r="AV159" s="11">
        <f>AE159-AT159</f>
        <v>1.0340909090909092</v>
      </c>
      <c r="AX159" s="11">
        <f>-(AD159*AE159*AF159*AG159*AH159)/(4*(AE159+AF159))</f>
        <v>-0.07990056818181818</v>
      </c>
      <c r="AY159" s="11" t="str">
        <f>IF(AE159=AG159,"N/A",(2*AX159)/(BE159-BD159))</f>
        <v>N/A</v>
      </c>
      <c r="AZ159" s="11">
        <f>IF(AE159=AG159,PI()/4,(1/2)*ATAN(AY159))</f>
        <v>0.7853981633974483</v>
      </c>
      <c r="BA159" s="11">
        <f>IF(AE159=AG159,45,(1/2)*ATAN(AY159)*(180/PI()))</f>
        <v>45</v>
      </c>
      <c r="BB159" s="11">
        <f>IF(AE159=AG159,1,TAN(BA159/(180/PI())))</f>
        <v>1</v>
      </c>
      <c r="BD159" s="11">
        <f>(1/3)*(AH159*(AG159-AM159)^3+AE159*AM159^3-AD159*(AM159-AH159)^3)</f>
        <v>0.1385239109848485</v>
      </c>
      <c r="BE159" s="11">
        <f>(1/3)*(AH159*(AE159-AT159)^3+AG159*AT159^3-AF159*(AT159-AH159)^3)</f>
        <v>0.1385239109848485</v>
      </c>
      <c r="BF159" s="11">
        <f>BD159*(SIN(AZ159))^2+BE159*(COS(AZ159))^2+AX159*SIN(2*AZ159)</f>
        <v>0.05862334280303033</v>
      </c>
      <c r="BG159" s="11">
        <f>BD159*COS(AZ159)^2+BE159*SIN(AZ159)^2-AX159*SIN(2*AZ159)</f>
        <v>0.21842447916666669</v>
      </c>
      <c r="BH159" s="11"/>
      <c r="BI159" s="8">
        <f>SQRT(BD159/H159)</f>
        <v>0.44887562316177354</v>
      </c>
      <c r="BJ159" s="11">
        <f>SQRT(BE159/H159)</f>
        <v>0.44887562316177354</v>
      </c>
      <c r="BK159" s="11">
        <f>SQRT(BF159/H159)</f>
        <v>0.29201081624557634</v>
      </c>
      <c r="BL159" s="11">
        <f>SQRT(BG159/H159)</f>
        <v>0.5636562191028618</v>
      </c>
      <c r="BM159" s="11"/>
      <c r="BN159" s="8">
        <f>BD159/(AG159-AM159)</f>
        <v>0.13395718864468867</v>
      </c>
      <c r="BO159" s="11">
        <f>BE159/(AE159-AT159)</f>
        <v>0.13395718864468867</v>
      </c>
      <c r="BP159" s="11"/>
      <c r="BQ159" s="8">
        <f>DF159</f>
        <v>0.5785419118799027</v>
      </c>
      <c r="BR159" s="11">
        <f>DG159</f>
        <v>0.6588949551965556</v>
      </c>
      <c r="BS159" s="11">
        <f>DH159</f>
        <v>0.5785419118799027</v>
      </c>
      <c r="BT159" s="11">
        <f>LARGE(BQ159:BS159,1)</f>
        <v>0.6588949551965556</v>
      </c>
      <c r="BU159" s="11">
        <f>BF159/BT159</f>
        <v>0.08897221376591409</v>
      </c>
      <c r="BV159" s="11"/>
      <c r="BW159" s="8">
        <f>DI159</f>
        <v>1.060660171779821</v>
      </c>
      <c r="BX159" s="11">
        <f>DJ159</f>
        <v>1.060660171779821</v>
      </c>
      <c r="BY159" s="11">
        <f>LARGE(BW159:BX159,1)</f>
        <v>1.060660171779821</v>
      </c>
      <c r="BZ159" s="11">
        <f>BG159/BY159</f>
        <v>0.20593257386118644</v>
      </c>
      <c r="CA159" s="11"/>
      <c r="CC159" s="11"/>
      <c r="CD159" s="11">
        <f>AZ159</f>
        <v>0.7853981633974483</v>
      </c>
      <c r="CE159" s="11">
        <f>CD159*(180/PI())</f>
        <v>45</v>
      </c>
      <c r="CF159" s="11">
        <f>(PI()/2)-CD159</f>
        <v>0.7853981633974483</v>
      </c>
      <c r="CG159" s="11">
        <f>CF159*(180/PI())</f>
        <v>45</v>
      </c>
      <c r="CH159" s="2" t="s">
        <v>13</v>
      </c>
      <c r="CI159" s="11">
        <f>CD159-(CK159+CN159)</f>
        <v>0.20583417810412508</v>
      </c>
      <c r="CJ159" s="11">
        <f>CI159*(180/PI())</f>
        <v>11.793429684910468</v>
      </c>
      <c r="CK159" s="11">
        <f>ACOS((DD159^2+DC159^2-AH159^2)/(2*DD159*DC159))</f>
        <v>0.21747657759959438</v>
      </c>
      <c r="CL159" s="11">
        <f>CK159*(180/PI())</f>
        <v>12.460490039406098</v>
      </c>
      <c r="CM159" s="2" t="s">
        <v>13</v>
      </c>
      <c r="CN159" s="11">
        <f>ACOS((AT159^2+DD159^2-(AG159-AM159)^2)/(2*AT159*DD159))-CF159</f>
        <v>0.3620874076937288</v>
      </c>
      <c r="CO159" s="11">
        <f>CN159*(180/PI())</f>
        <v>20.746080275683436</v>
      </c>
      <c r="CP159" s="11">
        <f>ATAN(AT159/AM159)</f>
        <v>0.7853981633974483</v>
      </c>
      <c r="CQ159" s="11">
        <f>CP159*(180/PI())</f>
        <v>45</v>
      </c>
      <c r="CR159" s="11">
        <f>ACOS((DB159^2+DA159^2-AH159^2)/(2*DB159*DA159))</f>
        <v>0.21747657759959438</v>
      </c>
      <c r="CS159" s="11">
        <f>CR159*(180/PI())</f>
        <v>12.460490039406098</v>
      </c>
      <c r="CT159" s="2" t="s">
        <v>13</v>
      </c>
      <c r="CU159" s="11">
        <f>ACOS((DA159^2+AM159^2-(AE159-AT159)^2)/(2*DA159*AM159))-CD159</f>
        <v>0.3620874076937288</v>
      </c>
      <c r="CV159" s="11">
        <f>CU159*(180/PI())</f>
        <v>20.746080275683436</v>
      </c>
      <c r="CW159" s="2" t="s">
        <v>13</v>
      </c>
      <c r="CX159" s="11">
        <f>((PI()/2)-CD159)-(CU159+CR159)</f>
        <v>0.20583417810412508</v>
      </c>
      <c r="CY159" s="11">
        <f>CX159*(180/PI())</f>
        <v>11.793429684910468</v>
      </c>
      <c r="DA159" s="11">
        <f>SQRT(AM159^2+(AE159-AT159)^2)</f>
        <v>1.1342024904117423</v>
      </c>
      <c r="DB159" s="11">
        <f>SQRT((AM159-AH159)^2+(AE159-AT159)^2)</f>
        <v>1.0563904315174637</v>
      </c>
      <c r="DC159" s="11">
        <f>SQRT((AG159-AM159)^2+(AT159-AH159)^2)</f>
        <v>1.0563904315174637</v>
      </c>
      <c r="DD159" s="11">
        <f>SQRT((AG159-AM159)^2+AT159^2)</f>
        <v>1.1342024904117423</v>
      </c>
      <c r="DE159" s="11">
        <f>SQRT(AM159^2+AT159^2)</f>
        <v>0.6588949551965556</v>
      </c>
      <c r="DF159" s="11">
        <f>DC159*SIN(CK159+CN159)</f>
        <v>0.5785419118799027</v>
      </c>
      <c r="DG159" s="11">
        <f>DE159*SIN(CP159+CD159)</f>
        <v>0.6588949551965556</v>
      </c>
      <c r="DH159" s="11">
        <f>DB159*SIN(CU159+CR159)</f>
        <v>0.5785419118799027</v>
      </c>
      <c r="DI159" s="11">
        <f>DD159*SIN(CF159+CI159+CK159)</f>
        <v>1.060660171779821</v>
      </c>
      <c r="DJ159" s="11">
        <f>DA159*SIN(CR159+CX159+CD159)</f>
        <v>1.060660171779821</v>
      </c>
      <c r="DK159" s="11"/>
      <c r="DL159" s="11"/>
      <c r="DM159" s="11"/>
      <c r="DN159" s="11"/>
      <c r="DO159" s="11"/>
      <c r="DP159" s="11"/>
      <c r="DQ159" s="11"/>
      <c r="DR159" s="11"/>
    </row>
    <row r="160" spans="1:122" ht="15">
      <c r="A160" s="1">
        <v>160</v>
      </c>
      <c r="B160" s="14" t="s">
        <v>116</v>
      </c>
      <c r="C160" s="15" t="s">
        <v>269</v>
      </c>
      <c r="D160" s="13">
        <v>1.5</v>
      </c>
      <c r="E160" s="13">
        <v>1.5</v>
      </c>
      <c r="F160" s="12">
        <v>0.1875</v>
      </c>
      <c r="G160" s="8">
        <f>H160*490/144</f>
        <v>1.79443359375</v>
      </c>
      <c r="H160" s="16">
        <f>AH160*(AD160+AG160)</f>
        <v>0.52734375</v>
      </c>
      <c r="I160" s="8">
        <f>BD160</f>
        <v>0.1099800109863281</v>
      </c>
      <c r="J160" s="11">
        <f>BN160</f>
        <v>0.10412308732433431</v>
      </c>
      <c r="K160" s="11">
        <f>BI160</f>
        <v>0.45667788155328914</v>
      </c>
      <c r="L160" s="11">
        <f>AM160</f>
        <v>0.44375</v>
      </c>
      <c r="M160" s="11">
        <f>AO160</f>
        <v>1.05625</v>
      </c>
      <c r="N160" s="8">
        <f>BE160</f>
        <v>0.1099800109863281</v>
      </c>
      <c r="O160" s="11">
        <f>BO160</f>
        <v>0.10412308732433431</v>
      </c>
      <c r="P160" s="11">
        <f>BJ160</f>
        <v>0.45667788155328914</v>
      </c>
      <c r="Q160" s="11">
        <f>AT160</f>
        <v>0.44375</v>
      </c>
      <c r="R160" s="11">
        <f>AV160</f>
        <v>1.05625</v>
      </c>
      <c r="S160" s="8">
        <f>BF160</f>
        <v>0.0453804016113281</v>
      </c>
      <c r="T160" s="11">
        <f>BU160</f>
        <v>0.07231276554893303</v>
      </c>
      <c r="U160" s="11">
        <f>BK160</f>
        <v>0.2933507925675333</v>
      </c>
      <c r="V160" s="11">
        <f>BT160</f>
        <v>0.6275572683030609</v>
      </c>
      <c r="W160" s="8">
        <f>BG160</f>
        <v>0.17457962036132812</v>
      </c>
      <c r="X160" s="11">
        <f>BZ160</f>
        <v>0.16459524455262425</v>
      </c>
      <c r="Y160" s="11">
        <f>BL160</f>
        <v>0.5753735199850615</v>
      </c>
      <c r="Z160" s="11">
        <f>BY160</f>
        <v>1.0606601717798212</v>
      </c>
      <c r="AA160" s="11">
        <f>BA160</f>
        <v>45</v>
      </c>
      <c r="AB160" s="11">
        <f>BB160</f>
        <v>1</v>
      </c>
      <c r="AD160" s="8">
        <f>AE160-AH160</f>
        <v>1.3125</v>
      </c>
      <c r="AE160" s="11">
        <f>E160</f>
        <v>1.5</v>
      </c>
      <c r="AF160" s="11">
        <f>AG160-AH160</f>
        <v>1.3125</v>
      </c>
      <c r="AG160" s="11">
        <f>D160</f>
        <v>1.5</v>
      </c>
      <c r="AH160" s="11">
        <f>F160</f>
        <v>0.1875</v>
      </c>
      <c r="AI160" s="8">
        <f>AG160*AH160</f>
        <v>0.28125</v>
      </c>
      <c r="AJ160" s="11">
        <f>AG160/2</f>
        <v>0.75</v>
      </c>
      <c r="AK160" s="11">
        <f>AD160*AH160</f>
        <v>0.24609375</v>
      </c>
      <c r="AL160" s="11">
        <f>AH160/2</f>
        <v>0.09375</v>
      </c>
      <c r="AM160" s="11">
        <f>(AI160*AJ160+AK160*AL160)/(AI160+AK160)</f>
        <v>0.44375</v>
      </c>
      <c r="AN160" s="11"/>
      <c r="AO160" s="11">
        <f>AG160-AM160</f>
        <v>1.05625</v>
      </c>
      <c r="AP160" s="8">
        <f>AE160*AH160</f>
        <v>0.28125</v>
      </c>
      <c r="AQ160" s="11">
        <f>AE160/2</f>
        <v>0.75</v>
      </c>
      <c r="AR160" s="11">
        <f>AF160*AH160</f>
        <v>0.24609375</v>
      </c>
      <c r="AS160" s="11">
        <f>AH160/2</f>
        <v>0.09375</v>
      </c>
      <c r="AT160" s="11">
        <f>(AP160*AQ160+AR160*AS160)/(AP160+AR160)</f>
        <v>0.44375</v>
      </c>
      <c r="AU160" s="11"/>
      <c r="AV160" s="11">
        <f>AE160-AT160</f>
        <v>1.05625</v>
      </c>
      <c r="AX160" s="11">
        <f>-(AD160*AE160*AF160*AG160*AH160)/(4*(AE160+AF160))</f>
        <v>-0.064599609375</v>
      </c>
      <c r="AY160" s="11" t="str">
        <f>IF(AE160=AG160,"N/A",(2*AX160)/(BE160-BD160))</f>
        <v>N/A</v>
      </c>
      <c r="AZ160" s="11">
        <f>IF(AE160=AG160,PI()/4,(1/2)*ATAN(AY160))</f>
        <v>0.7853981633974483</v>
      </c>
      <c r="BA160" s="11">
        <f>IF(AE160=AG160,45,(1/2)*ATAN(AY160)*(180/PI()))</f>
        <v>45</v>
      </c>
      <c r="BB160" s="11">
        <f>IF(AE160=AG160,1,TAN(BA160/(180/PI())))</f>
        <v>1</v>
      </c>
      <c r="BD160" s="11">
        <f>(1/3)*(AH160*(AG160-AM160)^3+AE160*AM160^3-AD160*(AM160-AH160)^3)</f>
        <v>0.1099800109863281</v>
      </c>
      <c r="BE160" s="11">
        <f>(1/3)*(AH160*(AE160-AT160)^3+AG160*AT160^3-AF160*(AT160-AH160)^3)</f>
        <v>0.1099800109863281</v>
      </c>
      <c r="BF160" s="11">
        <f>BD160*(SIN(AZ160))^2+BE160*(COS(AZ160))^2+AX160*SIN(2*AZ160)</f>
        <v>0.0453804016113281</v>
      </c>
      <c r="BG160" s="11">
        <f>BD160*COS(AZ160)^2+BE160*SIN(AZ160)^2-AX160*SIN(2*AZ160)</f>
        <v>0.17457962036132812</v>
      </c>
      <c r="BH160" s="11"/>
      <c r="BI160" s="8">
        <f>SQRT(BD160/H160)</f>
        <v>0.45667788155328914</v>
      </c>
      <c r="BJ160" s="11">
        <f>SQRT(BE160/H160)</f>
        <v>0.45667788155328914</v>
      </c>
      <c r="BK160" s="11">
        <f>SQRT(BF160/H160)</f>
        <v>0.2933507925675333</v>
      </c>
      <c r="BL160" s="11">
        <f>SQRT(BG160/H160)</f>
        <v>0.5753735199850615</v>
      </c>
      <c r="BM160" s="11"/>
      <c r="BN160" s="8">
        <f>BD160/(AG160-AM160)</f>
        <v>0.10412308732433431</v>
      </c>
      <c r="BO160" s="11">
        <f>BE160/(AE160-AT160)</f>
        <v>0.10412308732433431</v>
      </c>
      <c r="BP160" s="11"/>
      <c r="BQ160" s="8">
        <f>DF160</f>
        <v>0.5656854249492389</v>
      </c>
      <c r="BR160" s="11">
        <f>DG160</f>
        <v>0.6275572683030609</v>
      </c>
      <c r="BS160" s="11">
        <f>DH160</f>
        <v>0.5656854249492389</v>
      </c>
      <c r="BT160" s="11">
        <f>LARGE(BQ160:BS160,1)</f>
        <v>0.6275572683030609</v>
      </c>
      <c r="BU160" s="11">
        <f>BF160/BT160</f>
        <v>0.07231276554893303</v>
      </c>
      <c r="BV160" s="11"/>
      <c r="BW160" s="8">
        <f>DI160</f>
        <v>1.0606601717798212</v>
      </c>
      <c r="BX160" s="11">
        <f>DJ160</f>
        <v>1.0606601717798212</v>
      </c>
      <c r="BY160" s="11">
        <f>LARGE(BW160:BX160,1)</f>
        <v>1.0606601717798212</v>
      </c>
      <c r="BZ160" s="11">
        <f>BG160/BY160</f>
        <v>0.16459524455262425</v>
      </c>
      <c r="CA160" s="11"/>
      <c r="CC160" s="11"/>
      <c r="CD160" s="11">
        <f>AZ160</f>
        <v>0.7853981633974483</v>
      </c>
      <c r="CE160" s="11">
        <f>CD160*(180/PI())</f>
        <v>45</v>
      </c>
      <c r="CF160" s="11">
        <f>(PI()/2)-CD160</f>
        <v>0.7853981633974483</v>
      </c>
      <c r="CG160" s="11">
        <f>CF160*(180/PI())</f>
        <v>45</v>
      </c>
      <c r="CH160" s="2" t="s">
        <v>13</v>
      </c>
      <c r="CI160" s="11">
        <f>CD160-(CK160+CN160)</f>
        <v>0.2380052754659916</v>
      </c>
      <c r="CJ160" s="11">
        <f>CI160*(180/PI())</f>
        <v>13.636697786049876</v>
      </c>
      <c r="CK160" s="11">
        <f>ACOS((DD160^2+DC160^2-AH160^2)/(2*DD160*DC160))</f>
        <v>0.15972330955745817</v>
      </c>
      <c r="CL160" s="11">
        <f>CK160*(180/PI())</f>
        <v>9.151471527503919</v>
      </c>
      <c r="CM160" s="2" t="s">
        <v>13</v>
      </c>
      <c r="CN160" s="11">
        <f>ACOS((AT160^2+DD160^2-(AG160-AM160)^2)/(2*AT160*DD160))-CF160</f>
        <v>0.3876695783739985</v>
      </c>
      <c r="CO160" s="11">
        <f>CN160*(180/PI())</f>
        <v>22.211830686446206</v>
      </c>
      <c r="CP160" s="11">
        <f>ATAN(AT160/AM160)</f>
        <v>0.7853981633974483</v>
      </c>
      <c r="CQ160" s="11">
        <f>CP160*(180/PI())</f>
        <v>45</v>
      </c>
      <c r="CR160" s="11">
        <f>ACOS((DB160^2+DA160^2-AH160^2)/(2*DB160*DA160))</f>
        <v>0.15972330955745817</v>
      </c>
      <c r="CS160" s="11">
        <f>CR160*(180/PI())</f>
        <v>9.151471527503919</v>
      </c>
      <c r="CT160" s="2" t="s">
        <v>13</v>
      </c>
      <c r="CU160" s="11">
        <f>ACOS((DA160^2+AM160^2-(AE160-AT160)^2)/(2*DA160*AM160))-CD160</f>
        <v>0.3876695783739985</v>
      </c>
      <c r="CV160" s="11">
        <f>CU160*(180/PI())</f>
        <v>22.211830686446206</v>
      </c>
      <c r="CW160" s="2" t="s">
        <v>13</v>
      </c>
      <c r="CX160" s="11">
        <f>((PI()/2)-CD160)-(CU160+CR160)</f>
        <v>0.2380052754659916</v>
      </c>
      <c r="CY160" s="11">
        <f>CX160*(180/PI())</f>
        <v>13.636697786049876</v>
      </c>
      <c r="DA160" s="11">
        <f>SQRT(AM160^2+(AE160-AT160)^2)</f>
        <v>1.1456780197769354</v>
      </c>
      <c r="DB160" s="11">
        <f>SQRT((AM160-AH160)^2+(AE160-AT160)^2)</f>
        <v>1.0868891962845153</v>
      </c>
      <c r="DC160" s="11">
        <f>SQRT((AG160-AM160)^2+(AT160-AH160)^2)</f>
        <v>1.0868891962845153</v>
      </c>
      <c r="DD160" s="11">
        <f>SQRT((AG160-AM160)^2+AT160^2)</f>
        <v>1.1456780197769354</v>
      </c>
      <c r="DE160" s="11">
        <f>SQRT(AM160^2+AT160^2)</f>
        <v>0.6275572683030609</v>
      </c>
      <c r="DF160" s="11">
        <f>DC160*SIN(CK160+CN160)</f>
        <v>0.5656854249492389</v>
      </c>
      <c r="DG160" s="11">
        <f>DE160*SIN(CP160+CD160)</f>
        <v>0.6275572683030609</v>
      </c>
      <c r="DH160" s="11">
        <f>DB160*SIN(CU160+CR160)</f>
        <v>0.5656854249492389</v>
      </c>
      <c r="DI160" s="11">
        <f>DD160*SIN(CF160+CI160+CK160)</f>
        <v>1.0606601717798212</v>
      </c>
      <c r="DJ160" s="11">
        <f>DA160*SIN(CR160+CX160+CD160)</f>
        <v>1.0606601717798212</v>
      </c>
      <c r="DK160" s="11"/>
      <c r="DL160" s="11"/>
      <c r="DM160" s="11"/>
      <c r="DN160" s="11"/>
      <c r="DO160" s="11"/>
      <c r="DP160" s="11"/>
      <c r="DQ160" s="11"/>
      <c r="DR160" s="11"/>
    </row>
    <row r="161" spans="1:122" ht="15">
      <c r="A161" s="5">
        <v>161</v>
      </c>
      <c r="B161" s="14" t="s">
        <v>116</v>
      </c>
      <c r="C161" s="15" t="s">
        <v>270</v>
      </c>
      <c r="D161" s="13">
        <v>1.5</v>
      </c>
      <c r="E161" s="13">
        <v>1.5</v>
      </c>
      <c r="F161" s="12">
        <v>0.15625</v>
      </c>
      <c r="G161" s="8">
        <f>H161*490/144</f>
        <v>1.5119764539930556</v>
      </c>
      <c r="H161" s="16">
        <f>AH161*(AD161+AG161)</f>
        <v>0.4443359375</v>
      </c>
      <c r="I161" s="8">
        <f>BD161</f>
        <v>0.09436618277441451</v>
      </c>
      <c r="J161" s="11">
        <f>BN161</f>
        <v>0.08840094072353066</v>
      </c>
      <c r="K161" s="11">
        <f>BI161</f>
        <v>0.46084244682256387</v>
      </c>
      <c r="L161" s="11">
        <f>AM161</f>
        <v>0.4325206043956044</v>
      </c>
      <c r="M161" s="11">
        <f>AO161</f>
        <v>1.0674793956043955</v>
      </c>
      <c r="N161" s="8">
        <f>BE161</f>
        <v>0.09436618277441451</v>
      </c>
      <c r="O161" s="11">
        <f>BO161</f>
        <v>0.08840094072353066</v>
      </c>
      <c r="P161" s="11">
        <f>BJ161</f>
        <v>0.46084244682256387</v>
      </c>
      <c r="Q161" s="11">
        <f>AT161</f>
        <v>0.4325206043956044</v>
      </c>
      <c r="R161" s="11">
        <f>AV161</f>
        <v>1.0674793956043955</v>
      </c>
      <c r="S161" s="8">
        <f>BF161</f>
        <v>0.038559257765829344</v>
      </c>
      <c r="T161" s="11">
        <f>BU161</f>
        <v>0.06303864455622467</v>
      </c>
      <c r="U161" s="11">
        <f>BK161</f>
        <v>0.29458363223112355</v>
      </c>
      <c r="V161" s="11">
        <f>BT161</f>
        <v>0.6116765047420719</v>
      </c>
      <c r="W161" s="8">
        <f>BG161</f>
        <v>0.1501731077829997</v>
      </c>
      <c r="X161" s="11">
        <f>BZ161</f>
        <v>0.14158456382028986</v>
      </c>
      <c r="Y161" s="11">
        <f>BL161</f>
        <v>0.5813535973986343</v>
      </c>
      <c r="Z161" s="11">
        <f>BY161</f>
        <v>1.0606601717798212</v>
      </c>
      <c r="AA161" s="11">
        <f>BA161</f>
        <v>45</v>
      </c>
      <c r="AB161" s="11">
        <f>BB161</f>
        <v>1</v>
      </c>
      <c r="AD161" s="8">
        <f>AE161-AH161</f>
        <v>1.34375</v>
      </c>
      <c r="AE161" s="11">
        <f>E161</f>
        <v>1.5</v>
      </c>
      <c r="AF161" s="11">
        <f>AG161-AH161</f>
        <v>1.34375</v>
      </c>
      <c r="AG161" s="11">
        <f>D161</f>
        <v>1.5</v>
      </c>
      <c r="AH161" s="11">
        <f>F161</f>
        <v>0.15625</v>
      </c>
      <c r="AI161" s="8">
        <f>AG161*AH161</f>
        <v>0.234375</v>
      </c>
      <c r="AJ161" s="11">
        <f>AG161/2</f>
        <v>0.75</v>
      </c>
      <c r="AK161" s="11">
        <f>AD161*AH161</f>
        <v>0.2099609375</v>
      </c>
      <c r="AL161" s="11">
        <f>AH161/2</f>
        <v>0.078125</v>
      </c>
      <c r="AM161" s="11">
        <f>(AI161*AJ161+AK161*AL161)/(AI161+AK161)</f>
        <v>0.4325206043956044</v>
      </c>
      <c r="AN161" s="11"/>
      <c r="AO161" s="11">
        <f>AG161-AM161</f>
        <v>1.0674793956043955</v>
      </c>
      <c r="AP161" s="8">
        <f>AE161*AH161</f>
        <v>0.234375</v>
      </c>
      <c r="AQ161" s="11">
        <f>AE161/2</f>
        <v>0.75</v>
      </c>
      <c r="AR161" s="11">
        <f>AF161*AH161</f>
        <v>0.2099609375</v>
      </c>
      <c r="AS161" s="11">
        <f>AH161/2</f>
        <v>0.078125</v>
      </c>
      <c r="AT161" s="11">
        <f>(AP161*AQ161+AR161*AS161)/(AP161+AR161)</f>
        <v>0.4325206043956044</v>
      </c>
      <c r="AU161" s="11"/>
      <c r="AV161" s="11">
        <f>AE161-AT161</f>
        <v>1.0674793956043955</v>
      </c>
      <c r="AX161" s="11">
        <f>-(AD161*AE161*AF161*AG161*AH161)/(4*(AE161+AF161))</f>
        <v>-0.05580692500858517</v>
      </c>
      <c r="AY161" s="11" t="str">
        <f>IF(AE161=AG161,"N/A",(2*AX161)/(BE161-BD161))</f>
        <v>N/A</v>
      </c>
      <c r="AZ161" s="11">
        <f>IF(AE161=AG161,PI()/4,(1/2)*ATAN(AY161))</f>
        <v>0.7853981633974483</v>
      </c>
      <c r="BA161" s="11">
        <f>IF(AE161=AG161,45,(1/2)*ATAN(AY161)*(180/PI()))</f>
        <v>45</v>
      </c>
      <c r="BB161" s="11">
        <f>IF(AE161=AG161,1,TAN(BA161/(180/PI())))</f>
        <v>1</v>
      </c>
      <c r="BD161" s="11">
        <f>(1/3)*(AH161*(AG161-AM161)^3+AE161*AM161^3-AD161*(AM161-AH161)^3)</f>
        <v>0.09436618277441451</v>
      </c>
      <c r="BE161" s="11">
        <f>(1/3)*(AH161*(AE161-AT161)^3+AG161*AT161^3-AF161*(AT161-AH161)^3)</f>
        <v>0.09436618277441451</v>
      </c>
      <c r="BF161" s="11">
        <f>BD161*(SIN(AZ161))^2+BE161*(COS(AZ161))^2+AX161*SIN(2*AZ161)</f>
        <v>0.038559257765829344</v>
      </c>
      <c r="BG161" s="11">
        <f>BD161*COS(AZ161)^2+BE161*SIN(AZ161)^2-AX161*SIN(2*AZ161)</f>
        <v>0.1501731077829997</v>
      </c>
      <c r="BH161" s="11"/>
      <c r="BI161" s="8">
        <f>SQRT(BD161/H161)</f>
        <v>0.46084244682256387</v>
      </c>
      <c r="BJ161" s="11">
        <f>SQRT(BE161/H161)</f>
        <v>0.46084244682256387</v>
      </c>
      <c r="BK161" s="11">
        <f>SQRT(BF161/H161)</f>
        <v>0.29458363223112355</v>
      </c>
      <c r="BL161" s="11">
        <f>SQRT(BG161/H161)</f>
        <v>0.5813535973986343</v>
      </c>
      <c r="BM161" s="11"/>
      <c r="BN161" s="8">
        <f>BD161/(AG161-AM161)</f>
        <v>0.08840094072353066</v>
      </c>
      <c r="BO161" s="11">
        <f>BE161/(AE161-AT161)</f>
        <v>0.08840094072353066</v>
      </c>
      <c r="BP161" s="11"/>
      <c r="BQ161" s="8">
        <f>DF161</f>
        <v>0.5594691015981476</v>
      </c>
      <c r="BR161" s="11">
        <f>DG161</f>
        <v>0.6116765047420719</v>
      </c>
      <c r="BS161" s="11">
        <f>DH161</f>
        <v>0.5594691015981476</v>
      </c>
      <c r="BT161" s="11">
        <f>LARGE(BQ161:BS161,1)</f>
        <v>0.6116765047420719</v>
      </c>
      <c r="BU161" s="11">
        <f>BF161/BT161</f>
        <v>0.06303864455622467</v>
      </c>
      <c r="BV161" s="11"/>
      <c r="BW161" s="8">
        <f>DI161</f>
        <v>1.0606601717798212</v>
      </c>
      <c r="BX161" s="11">
        <f>DJ161</f>
        <v>1.0606601717798212</v>
      </c>
      <c r="BY161" s="11">
        <f>LARGE(BW161:BX161,1)</f>
        <v>1.0606601717798212</v>
      </c>
      <c r="BZ161" s="11">
        <f>BG161/BY161</f>
        <v>0.14158456382028986</v>
      </c>
      <c r="CA161" s="11"/>
      <c r="CC161" s="11"/>
      <c r="CD161" s="11">
        <f>AZ161</f>
        <v>0.7853981633974483</v>
      </c>
      <c r="CE161" s="11">
        <f>CD161*(180/PI())</f>
        <v>45</v>
      </c>
      <c r="CF161" s="11">
        <f>(PI()/2)-CD161</f>
        <v>0.7853981633974483</v>
      </c>
      <c r="CG161" s="11">
        <f>CF161*(180/PI())</f>
        <v>45</v>
      </c>
      <c r="CH161" s="2" t="s">
        <v>13</v>
      </c>
      <c r="CI161" s="11">
        <f>CD161-(CK161+CN161)</f>
        <v>0.2532498043406535</v>
      </c>
      <c r="CJ161" s="11">
        <f>CI161*(180/PI())</f>
        <v>14.51014495123332</v>
      </c>
      <c r="CK161" s="11">
        <f>ACOS((DD161^2+DC161^2-AH161^2)/(2*DD161*DC161))</f>
        <v>0.13171353741848124</v>
      </c>
      <c r="CL161" s="11">
        <f>CK161*(180/PI())</f>
        <v>7.54662979881742</v>
      </c>
      <c r="CM161" s="2" t="s">
        <v>13</v>
      </c>
      <c r="CN161" s="11">
        <f>ACOS((AT161^2+DD161^2-(AG161-AM161)^2)/(2*AT161*DD161))-CF161</f>
        <v>0.40043482163831357</v>
      </c>
      <c r="CO161" s="11">
        <f>CN161*(180/PI())</f>
        <v>22.94322524994926</v>
      </c>
      <c r="CP161" s="11">
        <f>ATAN(AT161/AM161)</f>
        <v>0.7853981633974483</v>
      </c>
      <c r="CQ161" s="11">
        <f>CP161*(180/PI())</f>
        <v>45</v>
      </c>
      <c r="CR161" s="11">
        <f>ACOS((DB161^2+DA161^2-AH161^2)/(2*DB161*DA161))</f>
        <v>0.13171353741848124</v>
      </c>
      <c r="CS161" s="11">
        <f>CR161*(180/PI())</f>
        <v>7.54662979881742</v>
      </c>
      <c r="CT161" s="2" t="s">
        <v>13</v>
      </c>
      <c r="CU161" s="11">
        <f>ACOS((DA161^2+AM161^2-(AE161-AT161)^2)/(2*DA161*AM161))-CD161</f>
        <v>0.40043482163831357</v>
      </c>
      <c r="CV161" s="11">
        <f>CU161*(180/PI())</f>
        <v>22.94322524994926</v>
      </c>
      <c r="CW161" s="2" t="s">
        <v>13</v>
      </c>
      <c r="CX161" s="11">
        <f>((PI()/2)-CD161)-(CU161+CR161)</f>
        <v>0.2532498043406535</v>
      </c>
      <c r="CY161" s="11">
        <f>CX161*(180/PI())</f>
        <v>14.51014495123332</v>
      </c>
      <c r="DA161" s="11">
        <f>SQRT(AM161^2+(AE161-AT161)^2)</f>
        <v>1.1517752963432861</v>
      </c>
      <c r="DB161" s="11">
        <f>SQRT((AM161-AH161)^2+(AE161-AT161)^2)</f>
        <v>1.1026503103400633</v>
      </c>
      <c r="DC161" s="11">
        <f>SQRT((AG161-AM161)^2+(AT161-AH161)^2)</f>
        <v>1.1026503103400633</v>
      </c>
      <c r="DD161" s="11">
        <f>SQRT((AG161-AM161)^2+AT161^2)</f>
        <v>1.1517752963432861</v>
      </c>
      <c r="DE161" s="11">
        <f>SQRT(AM161^2+AT161^2)</f>
        <v>0.6116765047420719</v>
      </c>
      <c r="DF161" s="11">
        <f>DC161*SIN(CK161+CN161)</f>
        <v>0.5594691015981476</v>
      </c>
      <c r="DG161" s="11">
        <f>DE161*SIN(CP161+CD161)</f>
        <v>0.6116765047420719</v>
      </c>
      <c r="DH161" s="11">
        <f>DB161*SIN(CU161+CR161)</f>
        <v>0.5594691015981476</v>
      </c>
      <c r="DI161" s="11">
        <f>DD161*SIN(CF161+CI161+CK161)</f>
        <v>1.0606601717798212</v>
      </c>
      <c r="DJ161" s="11">
        <f>DA161*SIN(CR161+CX161+CD161)</f>
        <v>1.0606601717798212</v>
      </c>
      <c r="DK161" s="11"/>
      <c r="DL161" s="11"/>
      <c r="DM161" s="11"/>
      <c r="DN161" s="11"/>
      <c r="DO161" s="11"/>
      <c r="DP161" s="11"/>
      <c r="DQ161" s="11"/>
      <c r="DR161" s="11"/>
    </row>
    <row r="162" spans="1:122" ht="15">
      <c r="A162" s="1">
        <v>162</v>
      </c>
      <c r="B162" s="14" t="s">
        <v>116</v>
      </c>
      <c r="C162" s="15" t="s">
        <v>271</v>
      </c>
      <c r="D162" s="13">
        <v>1.5</v>
      </c>
      <c r="E162" s="13">
        <v>1.5</v>
      </c>
      <c r="F162" s="12">
        <v>0.125</v>
      </c>
      <c r="G162" s="8">
        <f>H162*490/144</f>
        <v>1.2228732638888888</v>
      </c>
      <c r="H162" s="16">
        <f>AH162*(AD162+AG162)</f>
        <v>0.359375</v>
      </c>
      <c r="I162" s="8">
        <f>BD162</f>
        <v>0.07776498103487318</v>
      </c>
      <c r="J162" s="11">
        <f>BN162</f>
        <v>0.07208441566960537</v>
      </c>
      <c r="K162" s="11">
        <f>BI162</f>
        <v>0.4651768614676191</v>
      </c>
      <c r="L162" s="11">
        <f>AM162</f>
        <v>0.421195652173913</v>
      </c>
      <c r="M162" s="11">
        <f>AO162</f>
        <v>1.078804347826087</v>
      </c>
      <c r="N162" s="8">
        <f>BE162</f>
        <v>0.07776498103487318</v>
      </c>
      <c r="O162" s="11">
        <f>BO162</f>
        <v>0.07208441566960537</v>
      </c>
      <c r="P162" s="11">
        <f>BJ162</f>
        <v>0.4651768614676191</v>
      </c>
      <c r="Q162" s="11">
        <f>AT162</f>
        <v>0.421195652173913</v>
      </c>
      <c r="R162" s="11">
        <f>AV162</f>
        <v>1.078804347826087</v>
      </c>
      <c r="S162" s="8">
        <f>BF162</f>
        <v>0.031526869621829705</v>
      </c>
      <c r="T162" s="11">
        <f>BU162</f>
        <v>0.052927572219988527</v>
      </c>
      <c r="U162" s="11">
        <f>BK162</f>
        <v>0.2961873419921852</v>
      </c>
      <c r="V162" s="11">
        <f>BT162</f>
        <v>0.5956606037169286</v>
      </c>
      <c r="W162" s="8">
        <f>BG162</f>
        <v>0.12400309244791666</v>
      </c>
      <c r="X162" s="11">
        <f>BZ162</f>
        <v>0.11691123674403231</v>
      </c>
      <c r="Y162" s="11">
        <f>BL162</f>
        <v>0.5874113408279868</v>
      </c>
      <c r="Z162" s="11">
        <f>BY162</f>
        <v>1.0606601717798212</v>
      </c>
      <c r="AA162" s="11">
        <f>BA162</f>
        <v>45</v>
      </c>
      <c r="AB162" s="11">
        <f>BB162</f>
        <v>1</v>
      </c>
      <c r="AD162" s="8">
        <f>AE162-AH162</f>
        <v>1.375</v>
      </c>
      <c r="AE162" s="11">
        <f>E162</f>
        <v>1.5</v>
      </c>
      <c r="AF162" s="11">
        <f>AG162-AH162</f>
        <v>1.375</v>
      </c>
      <c r="AG162" s="11">
        <f>D162</f>
        <v>1.5</v>
      </c>
      <c r="AH162" s="11">
        <f>F162</f>
        <v>0.125</v>
      </c>
      <c r="AI162" s="8">
        <f>AG162*AH162</f>
        <v>0.1875</v>
      </c>
      <c r="AJ162" s="11">
        <f>AG162/2</f>
        <v>0.75</v>
      </c>
      <c r="AK162" s="11">
        <f>AD162*AH162</f>
        <v>0.171875</v>
      </c>
      <c r="AL162" s="11">
        <f>AH162/2</f>
        <v>0.0625</v>
      </c>
      <c r="AM162" s="11">
        <f>(AI162*AJ162+AK162*AL162)/(AI162+AK162)</f>
        <v>0.421195652173913</v>
      </c>
      <c r="AN162" s="11"/>
      <c r="AO162" s="11">
        <f>AG162-AM162</f>
        <v>1.078804347826087</v>
      </c>
      <c r="AP162" s="8">
        <f>AE162*AH162</f>
        <v>0.1875</v>
      </c>
      <c r="AQ162" s="11">
        <f>AE162/2</f>
        <v>0.75</v>
      </c>
      <c r="AR162" s="11">
        <f>AF162*AH162</f>
        <v>0.171875</v>
      </c>
      <c r="AS162" s="11">
        <f>AH162/2</f>
        <v>0.0625</v>
      </c>
      <c r="AT162" s="11">
        <f>(AP162*AQ162+AR162*AS162)/(AP162+AR162)</f>
        <v>0.421195652173913</v>
      </c>
      <c r="AU162" s="11"/>
      <c r="AV162" s="11">
        <f>AE162-AT162</f>
        <v>1.078804347826087</v>
      </c>
      <c r="AX162" s="11">
        <f>-(AD162*AE162*AF162*AG162*AH162)/(4*(AE162+AF162))</f>
        <v>-0.04623811141304348</v>
      </c>
      <c r="AY162" s="11" t="str">
        <f>IF(AE162=AG162,"N/A",(2*AX162)/(BE162-BD162))</f>
        <v>N/A</v>
      </c>
      <c r="AZ162" s="11">
        <f>IF(AE162=AG162,PI()/4,(1/2)*ATAN(AY162))</f>
        <v>0.7853981633974483</v>
      </c>
      <c r="BA162" s="11">
        <f>IF(AE162=AG162,45,(1/2)*ATAN(AY162)*(180/PI()))</f>
        <v>45</v>
      </c>
      <c r="BB162" s="11">
        <f>IF(AE162=AG162,1,TAN(BA162/(180/PI())))</f>
        <v>1</v>
      </c>
      <c r="BD162" s="11">
        <f>(1/3)*(AH162*(AG162-AM162)^3+AE162*AM162^3-AD162*(AM162-AH162)^3)</f>
        <v>0.07776498103487318</v>
      </c>
      <c r="BE162" s="11">
        <f>(1/3)*(AH162*(AE162-AT162)^3+AG162*AT162^3-AF162*(AT162-AH162)^3)</f>
        <v>0.07776498103487318</v>
      </c>
      <c r="BF162" s="11">
        <f>BD162*(SIN(AZ162))^2+BE162*(COS(AZ162))^2+AX162*SIN(2*AZ162)</f>
        <v>0.031526869621829705</v>
      </c>
      <c r="BG162" s="11">
        <f>BD162*COS(AZ162)^2+BE162*SIN(AZ162)^2-AX162*SIN(2*AZ162)</f>
        <v>0.12400309244791666</v>
      </c>
      <c r="BH162" s="11"/>
      <c r="BI162" s="8">
        <f>SQRT(BD162/H162)</f>
        <v>0.4651768614676191</v>
      </c>
      <c r="BJ162" s="11">
        <f>SQRT(BE162/H162)</f>
        <v>0.4651768614676191</v>
      </c>
      <c r="BK162" s="11">
        <f>SQRT(BF162/H162)</f>
        <v>0.2961873419921852</v>
      </c>
      <c r="BL162" s="11">
        <f>SQRT(BG162/H162)</f>
        <v>0.5874113408279868</v>
      </c>
      <c r="BM162" s="11"/>
      <c r="BN162" s="8">
        <f>BD162/(AG162-AM162)</f>
        <v>0.07208441566960537</v>
      </c>
      <c r="BO162" s="11">
        <f>BE162/(AE162-AT162)</f>
        <v>0.07208441566960537</v>
      </c>
      <c r="BP162" s="11"/>
      <c r="BQ162" s="8">
        <f>DF162</f>
        <v>0.5533879157112123</v>
      </c>
      <c r="BR162" s="11">
        <f>DG162</f>
        <v>0.5956606037169286</v>
      </c>
      <c r="BS162" s="11">
        <f>DH162</f>
        <v>0.5533879157112123</v>
      </c>
      <c r="BT162" s="11">
        <f>LARGE(BQ162:BS162,1)</f>
        <v>0.5956606037169286</v>
      </c>
      <c r="BU162" s="11">
        <f>BF162/BT162</f>
        <v>0.052927572219988527</v>
      </c>
      <c r="BV162" s="11"/>
      <c r="BW162" s="8">
        <f>DI162</f>
        <v>1.0606601717798212</v>
      </c>
      <c r="BX162" s="11">
        <f>DJ162</f>
        <v>1.0606601717798212</v>
      </c>
      <c r="BY162" s="11">
        <f>LARGE(BW162:BX162,1)</f>
        <v>1.0606601717798212</v>
      </c>
      <c r="BZ162" s="11">
        <f>BG162/BY162</f>
        <v>0.11691123674403231</v>
      </c>
      <c r="CA162" s="11"/>
      <c r="CC162" s="11"/>
      <c r="CD162" s="11">
        <f>AZ162</f>
        <v>0.7853981633974483</v>
      </c>
      <c r="CE162" s="11">
        <f>CD162*(180/PI())</f>
        <v>45</v>
      </c>
      <c r="CF162" s="11">
        <f>(PI()/2)-CD162</f>
        <v>0.7853981633974483</v>
      </c>
      <c r="CG162" s="11">
        <f>CF162*(180/PI())</f>
        <v>45</v>
      </c>
      <c r="CH162" s="2" t="s">
        <v>13</v>
      </c>
      <c r="CI162" s="11">
        <f>CD162-(CK162+CN162)</f>
        <v>0.26795635086679126</v>
      </c>
      <c r="CJ162" s="11">
        <f>CI162*(180/PI())</f>
        <v>15.352767998393798</v>
      </c>
      <c r="CK162" s="11">
        <f>ACOS((DD162^2+DC162^2-AH162^2)/(2*DD162*DC162))</f>
        <v>0.10427134827892415</v>
      </c>
      <c r="CL162" s="11">
        <f>CK162*(180/PI())</f>
        <v>5.974308180521054</v>
      </c>
      <c r="CM162" s="2" t="s">
        <v>13</v>
      </c>
      <c r="CN162" s="11">
        <f>ACOS((AT162^2+DD162^2-(AG162-AM162)^2)/(2*AT162*DD162))-CF162</f>
        <v>0.41317046425173287</v>
      </c>
      <c r="CO162" s="11">
        <f>CN162*(180/PI())</f>
        <v>23.67292382108515</v>
      </c>
      <c r="CP162" s="11">
        <f>ATAN(AT162/AM162)</f>
        <v>0.7853981633974483</v>
      </c>
      <c r="CQ162" s="11">
        <f>CP162*(180/PI())</f>
        <v>45</v>
      </c>
      <c r="CR162" s="11">
        <f>ACOS((DB162^2+DA162^2-AH162^2)/(2*DB162*DA162))</f>
        <v>0.10427134827892415</v>
      </c>
      <c r="CS162" s="11">
        <f>CR162*(180/PI())</f>
        <v>5.974308180521054</v>
      </c>
      <c r="CT162" s="2" t="s">
        <v>13</v>
      </c>
      <c r="CU162" s="11">
        <f>ACOS((DA162^2+AM162^2-(AE162-AT162)^2)/(2*DA162*AM162))-CD162</f>
        <v>0.41317046425173287</v>
      </c>
      <c r="CV162" s="11">
        <f>CU162*(180/PI())</f>
        <v>23.67292382108515</v>
      </c>
      <c r="CW162" s="2" t="s">
        <v>13</v>
      </c>
      <c r="CX162" s="11">
        <f>((PI()/2)-CD162)-(CU162+CR162)</f>
        <v>0.26795635086679126</v>
      </c>
      <c r="CY162" s="11">
        <f>CX162*(180/PI())</f>
        <v>15.352767998393798</v>
      </c>
      <c r="DA162" s="11">
        <f>SQRT(AM162^2+(AE162-AT162)^2)</f>
        <v>1.1581125153881537</v>
      </c>
      <c r="DB162" s="11">
        <f>SQRT((AM162-AH162)^2+(AE162-AT162)^2)</f>
        <v>1.1187272613354868</v>
      </c>
      <c r="DC162" s="11">
        <f>SQRT((AG162-AM162)^2+(AT162-AH162)^2)</f>
        <v>1.1187272613354868</v>
      </c>
      <c r="DD162" s="11">
        <f>SQRT((AG162-AM162)^2+AT162^2)</f>
        <v>1.1581125153881537</v>
      </c>
      <c r="DE162" s="11">
        <f>SQRT(AM162^2+AT162^2)</f>
        <v>0.5956606037169286</v>
      </c>
      <c r="DF162" s="11">
        <f>DC162*SIN(CK162+CN162)</f>
        <v>0.5533879157112123</v>
      </c>
      <c r="DG162" s="11">
        <f>DE162*SIN(CP162+CD162)</f>
        <v>0.5956606037169286</v>
      </c>
      <c r="DH162" s="11">
        <f>DB162*SIN(CU162+CR162)</f>
        <v>0.5533879157112123</v>
      </c>
      <c r="DI162" s="11">
        <f>DD162*SIN(CF162+CI162+CK162)</f>
        <v>1.0606601717798212</v>
      </c>
      <c r="DJ162" s="11">
        <f>DA162*SIN(CR162+CX162+CD162)</f>
        <v>1.0606601717798212</v>
      </c>
      <c r="DK162" s="11"/>
      <c r="DL162" s="11"/>
      <c r="DM162" s="11"/>
      <c r="DN162" s="11"/>
      <c r="DO162" s="11"/>
      <c r="DP162" s="11"/>
      <c r="DQ162" s="11"/>
      <c r="DR162" s="11"/>
    </row>
    <row r="163" spans="1:122" ht="15">
      <c r="A163" s="5">
        <v>163</v>
      </c>
      <c r="B163" s="14" t="s">
        <v>109</v>
      </c>
      <c r="C163" s="15" t="s">
        <v>272</v>
      </c>
      <c r="D163" s="13">
        <v>1.5</v>
      </c>
      <c r="E163" s="13">
        <v>1.25</v>
      </c>
      <c r="F163" s="12">
        <v>0.1875</v>
      </c>
      <c r="G163" s="8">
        <f>H163*490/144</f>
        <v>1.6349283854166667</v>
      </c>
      <c r="H163" s="16">
        <f>AH163*(AD163+AG163)</f>
        <v>0.48046875</v>
      </c>
      <c r="I163" s="8">
        <f>BD163</f>
        <v>0.10354028097013147</v>
      </c>
      <c r="J163" s="11">
        <f>BN163</f>
        <v>0.10130115483431208</v>
      </c>
      <c r="K163" s="11">
        <f>BI163</f>
        <v>0.4642181286445251</v>
      </c>
      <c r="L163" s="11">
        <f>AM163</f>
        <v>0.47789634146341464</v>
      </c>
      <c r="M163" s="11">
        <f>AO163</f>
        <v>1.0221036585365852</v>
      </c>
      <c r="N163" s="8">
        <f>BE163</f>
        <v>0.06511865011075647</v>
      </c>
      <c r="O163" s="11">
        <f>BO163</f>
        <v>0.072587654159144</v>
      </c>
      <c r="P163" s="11">
        <f>BJ163</f>
        <v>0.3681460300173145</v>
      </c>
      <c r="Q163" s="11">
        <f>AT163</f>
        <v>0.35289634146341464</v>
      </c>
      <c r="R163" s="11">
        <f>AV163</f>
        <v>0.8971036585365854</v>
      </c>
      <c r="S163" s="8">
        <f>BF163</f>
        <v>0.03278498647060235</v>
      </c>
      <c r="T163" s="11">
        <f>BU163</f>
        <v>0.05646905579388884</v>
      </c>
      <c r="U163" s="11">
        <f>BK163</f>
        <v>0.2612191015138924</v>
      </c>
      <c r="V163" s="11">
        <f>BT163</f>
        <v>0.5805832240274573</v>
      </c>
      <c r="W163" s="8">
        <f>BG163</f>
        <v>0.13587394461028557</v>
      </c>
      <c r="X163" s="11">
        <f>BZ163</f>
        <v>0.13009602404870366</v>
      </c>
      <c r="Y163" s="11">
        <f>BL163</f>
        <v>0.5317843090802972</v>
      </c>
      <c r="Z163" s="11">
        <f>BY163</f>
        <v>1.0444127374670487</v>
      </c>
      <c r="AA163" s="11">
        <f>BA163</f>
        <v>34.05877237714307</v>
      </c>
      <c r="AB163" s="11">
        <f>BB163</f>
        <v>0.6760020089726637</v>
      </c>
      <c r="AD163" s="8">
        <f>AE163-AH163</f>
        <v>1.0625</v>
      </c>
      <c r="AE163" s="11">
        <f>E163</f>
        <v>1.25</v>
      </c>
      <c r="AF163" s="11">
        <f>AG163-AH163</f>
        <v>1.3125</v>
      </c>
      <c r="AG163" s="11">
        <f>D163</f>
        <v>1.5</v>
      </c>
      <c r="AH163" s="11">
        <f>F163</f>
        <v>0.1875</v>
      </c>
      <c r="AI163" s="8">
        <f>AG163*AH163</f>
        <v>0.28125</v>
      </c>
      <c r="AJ163" s="11">
        <f>AG163/2</f>
        <v>0.75</v>
      </c>
      <c r="AK163" s="11">
        <f>AD163*AH163</f>
        <v>0.19921875</v>
      </c>
      <c r="AL163" s="11">
        <f>AH163/2</f>
        <v>0.09375</v>
      </c>
      <c r="AM163" s="11">
        <f>(AI163*AJ163+AK163*AL163)/(AI163+AK163)</f>
        <v>0.47789634146341464</v>
      </c>
      <c r="AN163" s="11"/>
      <c r="AO163" s="11">
        <f>AG163-AM163</f>
        <v>1.0221036585365852</v>
      </c>
      <c r="AP163" s="8">
        <f>AE163*AH163</f>
        <v>0.234375</v>
      </c>
      <c r="AQ163" s="11">
        <f>AE163/2</f>
        <v>0.625</v>
      </c>
      <c r="AR163" s="11">
        <f>AF163*AH163</f>
        <v>0.24609375</v>
      </c>
      <c r="AS163" s="11">
        <f>AH163/2</f>
        <v>0.09375</v>
      </c>
      <c r="AT163" s="11">
        <f>(AP163*AQ163+AR163*AS163)/(AP163+AR163)</f>
        <v>0.35289634146341464</v>
      </c>
      <c r="AU163" s="11"/>
      <c r="AV163" s="11">
        <f>AE163-AT163</f>
        <v>0.8971036585365854</v>
      </c>
      <c r="AX163" s="11">
        <f>-(AD163*AE163*AF163*AG163*AH163)/(4*(AE163+AF163))</f>
        <v>-0.047830721227134144</v>
      </c>
      <c r="AY163" s="11">
        <f>IF(AE163=AG163,"N/A",(2*AX163)/(BE163-BD163))</f>
        <v>2.4897808946318216</v>
      </c>
      <c r="AZ163" s="11">
        <f>IF(AE163=AG163,PI()/4,(1/2)*ATAN(AY163))</f>
        <v>0.5944377171684425</v>
      </c>
      <c r="BA163" s="11">
        <f>IF(AE163=AG163,45,(1/2)*ATAN(AY163)*(180/PI()))</f>
        <v>34.05877237714307</v>
      </c>
      <c r="BB163" s="11">
        <f>IF(AE163=AG163,1,TAN(BA163/(180/PI())))</f>
        <v>0.6760020089726637</v>
      </c>
      <c r="BD163" s="11">
        <f>(1/3)*(AH163*(AG163-AM163)^3+AE163*AM163^3-AD163*(AM163-AH163)^3)</f>
        <v>0.10354028097013147</v>
      </c>
      <c r="BE163" s="11">
        <f>(1/3)*(AH163*(AE163-AT163)^3+AG163*AT163^3-AF163*(AT163-AH163)^3)</f>
        <v>0.06511865011075647</v>
      </c>
      <c r="BF163" s="11">
        <f>BD163*(SIN(AZ163))^2+BE163*(COS(AZ163))^2+AX163*SIN(2*AZ163)</f>
        <v>0.03278498647060235</v>
      </c>
      <c r="BG163" s="11">
        <f>BD163*COS(AZ163)^2+BE163*SIN(AZ163)^2-AX163*SIN(2*AZ163)</f>
        <v>0.13587394461028557</v>
      </c>
      <c r="BH163" s="11"/>
      <c r="BI163" s="8">
        <f>SQRT(BD163/H163)</f>
        <v>0.4642181286445251</v>
      </c>
      <c r="BJ163" s="11">
        <f>SQRT(BE163/H163)</f>
        <v>0.3681460300173145</v>
      </c>
      <c r="BK163" s="11">
        <f>SQRT(BF163/H163)</f>
        <v>0.2612191015138924</v>
      </c>
      <c r="BL163" s="11">
        <f>SQRT(BG163/H163)</f>
        <v>0.5317843090802972</v>
      </c>
      <c r="BM163" s="11"/>
      <c r="BN163" s="8">
        <f>BD163/(AG163-AM163)</f>
        <v>0.10130115483431208</v>
      </c>
      <c r="BO163" s="11">
        <f>BE163/(AE163-AT163)</f>
        <v>0.072587654159144</v>
      </c>
      <c r="BP163" s="11"/>
      <c r="BQ163" s="8">
        <f>DF163</f>
        <v>0.4353971744549832</v>
      </c>
      <c r="BR163" s="11">
        <f>DG163</f>
        <v>0.560004256214089</v>
      </c>
      <c r="BS163" s="11">
        <f>DH163</f>
        <v>0.5805832240274573</v>
      </c>
      <c r="BT163" s="11">
        <f>LARGE(BQ163:BS163,1)</f>
        <v>0.5805832240274573</v>
      </c>
      <c r="BU163" s="11">
        <f>BF163/BT163</f>
        <v>0.05646905579388884</v>
      </c>
      <c r="BV163" s="11"/>
      <c r="BW163" s="8">
        <f>DI163</f>
        <v>1.0444127374670487</v>
      </c>
      <c r="BX163" s="11">
        <f>DJ163</f>
        <v>0.8983363263632991</v>
      </c>
      <c r="BY163" s="11">
        <f>LARGE(BW163:BX163,1)</f>
        <v>1.0444127374670487</v>
      </c>
      <c r="BZ163" s="11">
        <f>BG163/BY163</f>
        <v>0.13009602404870366</v>
      </c>
      <c r="CA163" s="11"/>
      <c r="CC163" s="11"/>
      <c r="CD163" s="11">
        <f>AZ163</f>
        <v>0.5944377171684425</v>
      </c>
      <c r="CE163" s="11">
        <f>CD163*(180/PI())</f>
        <v>34.05877237714307</v>
      </c>
      <c r="CF163" s="11">
        <f>(PI()/2)-CD163</f>
        <v>0.976358609626454</v>
      </c>
      <c r="CG163" s="11">
        <f>CF163*(180/PI())</f>
        <v>55.94122762285693</v>
      </c>
      <c r="CH163" s="2" t="s">
        <v>13</v>
      </c>
      <c r="CI163" s="11">
        <f>CD163-(CK163+CN163)</f>
        <v>0.16042887705097386</v>
      </c>
      <c r="CJ163" s="11">
        <f>CI163*(180/PI())</f>
        <v>9.191897567043991</v>
      </c>
      <c r="CK163" s="11">
        <f>ACOS((DD163^2+DC163^2-AH163^2)/(2*DD163*DC163))</f>
        <v>0.17202122444800683</v>
      </c>
      <c r="CL163" s="11">
        <f>CK163*(180/PI())</f>
        <v>9.856090147543446</v>
      </c>
      <c r="CM163" s="2" t="s">
        <v>13</v>
      </c>
      <c r="CN163" s="11">
        <f>ACOS((AT163^2+DD163^2-(AG163-AM163)^2)/(2*AT163*DD163))-CF163</f>
        <v>0.2619876156694618</v>
      </c>
      <c r="CO163" s="11">
        <f>CN163*(180/PI())</f>
        <v>15.010784662555636</v>
      </c>
      <c r="CP163" s="11">
        <f>ATAN(AT163/AM163)</f>
        <v>0.6360596243951098</v>
      </c>
      <c r="CQ163" s="11">
        <f>CP163*(180/PI())</f>
        <v>36.44353199651617</v>
      </c>
      <c r="CR163" s="11">
        <f>ACOS((DB163^2+DA163^2-AH163^2)/(2*DB163*DA163))</f>
        <v>0.17641255825438718</v>
      </c>
      <c r="CS163" s="11">
        <f>CR163*(180/PI())</f>
        <v>10.107695041082158</v>
      </c>
      <c r="CT163" s="2" t="s">
        <v>13</v>
      </c>
      <c r="CU163" s="11">
        <f>ACOS((DA163^2+AM163^2-(AE163-AT163)^2)/(2*DA163*AM163))-CD163</f>
        <v>0.48688648469321394</v>
      </c>
      <c r="CV163" s="11">
        <f>CU163*(180/PI())</f>
        <v>27.896540674882118</v>
      </c>
      <c r="CW163" s="2" t="s">
        <v>13</v>
      </c>
      <c r="CX163" s="11">
        <f>((PI()/2)-CD163)-(CU163+CR163)</f>
        <v>0.31305956667885293</v>
      </c>
      <c r="CY163" s="11">
        <f>CX163*(180/PI())</f>
        <v>17.93699190689265</v>
      </c>
      <c r="DA163" s="11">
        <f>SQRT(AM163^2+(AE163-AT163)^2)</f>
        <v>1.0164545672797398</v>
      </c>
      <c r="DB163" s="11">
        <f>SQRT((AM163-AH163)^2+(AE163-AT163)^2)</f>
        <v>0.9429342550226195</v>
      </c>
      <c r="DC163" s="11">
        <f>SQRT((AG163-AM163)^2+(AT163-AH163)^2)</f>
        <v>1.0353993618712323</v>
      </c>
      <c r="DD163" s="11">
        <f>SQRT((AG163-AM163)^2+AT163^2)</f>
        <v>1.0813101851976312</v>
      </c>
      <c r="DE163" s="11">
        <f>SQRT(AM163^2+AT163^2)</f>
        <v>0.5940713265276987</v>
      </c>
      <c r="DF163" s="11">
        <f>DC163*SIN(CK163+CN163)</f>
        <v>0.4353971744549832</v>
      </c>
      <c r="DG163" s="11">
        <f>DE163*SIN(CP163+CD163)</f>
        <v>0.560004256214089</v>
      </c>
      <c r="DH163" s="11">
        <f>DB163*SIN(CU163+CR163)</f>
        <v>0.5805832240274573</v>
      </c>
      <c r="DI163" s="11">
        <f>DD163*SIN(CF163+CI163+CK163)</f>
        <v>1.0444127374670487</v>
      </c>
      <c r="DJ163" s="11">
        <f>DA163*SIN(CR163+CX163+CD163)</f>
        <v>0.8983363263632991</v>
      </c>
      <c r="DK163" s="11"/>
      <c r="DL163" s="11"/>
      <c r="DM163" s="11"/>
      <c r="DN163" s="11"/>
      <c r="DO163" s="11"/>
      <c r="DP163" s="11"/>
      <c r="DQ163" s="11"/>
      <c r="DR163" s="11"/>
    </row>
    <row r="164" spans="1:122" ht="15">
      <c r="A164" s="1">
        <v>164</v>
      </c>
      <c r="B164" s="14" t="s">
        <v>109</v>
      </c>
      <c r="C164" s="15" t="s">
        <v>273</v>
      </c>
      <c r="D164" s="13">
        <v>1.375</v>
      </c>
      <c r="E164" s="13">
        <v>0.875</v>
      </c>
      <c r="F164" s="12">
        <v>0.1875</v>
      </c>
      <c r="G164" s="8">
        <f>H164*490/144</f>
        <v>1.31591796875</v>
      </c>
      <c r="H164" s="16">
        <f>AH164*(AD164+AG164)</f>
        <v>0.38671875</v>
      </c>
      <c r="I164" s="8">
        <f>BD164</f>
        <v>0.07129287719726562</v>
      </c>
      <c r="J164" s="11">
        <f>BN164</f>
        <v>0.08051901424632352</v>
      </c>
      <c r="K164" s="11">
        <f>BI164</f>
        <v>0.4293638301151031</v>
      </c>
      <c r="L164" s="11">
        <f>AM164</f>
        <v>0.4895833333333333</v>
      </c>
      <c r="M164" s="11">
        <f>AO164</f>
        <v>0.8854166666666667</v>
      </c>
      <c r="N164" s="8">
        <f>BE164</f>
        <v>0.022281646728515625</v>
      </c>
      <c r="O164" s="11">
        <f>BO164</f>
        <v>0.035066198130122954</v>
      </c>
      <c r="P164" s="11">
        <f>BJ164</f>
        <v>0.240035804620894</v>
      </c>
      <c r="Q164" s="11">
        <f>AT164</f>
        <v>0.23958333333333334</v>
      </c>
      <c r="R164" s="11">
        <f>AV164</f>
        <v>0.6354166666666666</v>
      </c>
      <c r="S164" s="8">
        <f>BF164</f>
        <v>0.013638073889243608</v>
      </c>
      <c r="T164" s="11">
        <f>BU164</f>
        <v>0.0282083967783274</v>
      </c>
      <c r="U164" s="11">
        <f>BK164</f>
        <v>0.18779278596653914</v>
      </c>
      <c r="V164" s="11">
        <f>BT164</f>
        <v>0.4834756826634608</v>
      </c>
      <c r="W164" s="8">
        <f>BG164</f>
        <v>0.07993645003653764</v>
      </c>
      <c r="X164" s="11">
        <f>BZ164</f>
        <v>0.08763123014764905</v>
      </c>
      <c r="Y164" s="11">
        <f>BL164</f>
        <v>0.45464750703158674</v>
      </c>
      <c r="Z164" s="11">
        <f>BY164</f>
        <v>0.9121913489272426</v>
      </c>
      <c r="AA164" s="11">
        <f>BA164</f>
        <v>21.166116859776835</v>
      </c>
      <c r="AB164" s="11">
        <f>BB164</f>
        <v>0.3871942512607865</v>
      </c>
      <c r="AD164" s="8">
        <f>AE164-AH164</f>
        <v>0.6875</v>
      </c>
      <c r="AE164" s="11">
        <f>E164</f>
        <v>0.875</v>
      </c>
      <c r="AF164" s="11">
        <f>AG164-AH164</f>
        <v>1.1875</v>
      </c>
      <c r="AG164" s="11">
        <f>D164</f>
        <v>1.375</v>
      </c>
      <c r="AH164" s="11">
        <f>F164</f>
        <v>0.1875</v>
      </c>
      <c r="AI164" s="8">
        <f>AG164*AH164</f>
        <v>0.2578125</v>
      </c>
      <c r="AJ164" s="11">
        <f>AG164/2</f>
        <v>0.6875</v>
      </c>
      <c r="AK164" s="11">
        <f>AD164*AH164</f>
        <v>0.12890625</v>
      </c>
      <c r="AL164" s="11">
        <f>AH164/2</f>
        <v>0.09375</v>
      </c>
      <c r="AM164" s="11">
        <f>(AI164*AJ164+AK164*AL164)/(AI164+AK164)</f>
        <v>0.4895833333333333</v>
      </c>
      <c r="AN164" s="11"/>
      <c r="AO164" s="11">
        <f>AG164-AM164</f>
        <v>0.8854166666666667</v>
      </c>
      <c r="AP164" s="8">
        <f>AE164*AH164</f>
        <v>0.1640625</v>
      </c>
      <c r="AQ164" s="11">
        <f>AE164/2</f>
        <v>0.4375</v>
      </c>
      <c r="AR164" s="11">
        <f>AF164*AH164</f>
        <v>0.22265625</v>
      </c>
      <c r="AS164" s="11">
        <f>AH164/2</f>
        <v>0.09375</v>
      </c>
      <c r="AT164" s="11">
        <f>(AP164*AQ164+AR164*AS164)/(AP164+AR164)</f>
        <v>0.23958333333333334</v>
      </c>
      <c r="AU164" s="11"/>
      <c r="AV164" s="11">
        <f>AE164-AT164</f>
        <v>0.6354166666666666</v>
      </c>
      <c r="AX164" s="11">
        <f>-(AD164*AE164*AF164*AG164*AH164)/(4*(AE164+AF164))</f>
        <v>-0.0223236083984375</v>
      </c>
      <c r="AY164" s="11">
        <f>IF(AE164=AG164,"N/A",(2*AX164)/(BE164-BD164))</f>
        <v>0.910958904109589</v>
      </c>
      <c r="AZ164" s="11">
        <f>IF(AE164=AG164,PI()/4,(1/2)*ATAN(AY164))</f>
        <v>0.36941842906498873</v>
      </c>
      <c r="BA164" s="11">
        <f>IF(AE164=AG164,45,(1/2)*ATAN(AY164)*(180/PI()))</f>
        <v>21.166116859776835</v>
      </c>
      <c r="BB164" s="11">
        <f>IF(AE164=AG164,1,TAN(BA164/(180/PI())))</f>
        <v>0.3871942512607865</v>
      </c>
      <c r="BD164" s="11">
        <f>(1/3)*(AH164*(AG164-AM164)^3+AE164*AM164^3-AD164*(AM164-AH164)^3)</f>
        <v>0.07129287719726562</v>
      </c>
      <c r="BE164" s="11">
        <f>(1/3)*(AH164*(AE164-AT164)^3+AG164*AT164^3-AF164*(AT164-AH164)^3)</f>
        <v>0.022281646728515625</v>
      </c>
      <c r="BF164" s="11">
        <f>BD164*(SIN(AZ164))^2+BE164*(COS(AZ164))^2+AX164*SIN(2*AZ164)</f>
        <v>0.013638073889243608</v>
      </c>
      <c r="BG164" s="11">
        <f>BD164*COS(AZ164)^2+BE164*SIN(AZ164)^2-AX164*SIN(2*AZ164)</f>
        <v>0.07993645003653764</v>
      </c>
      <c r="BH164" s="11"/>
      <c r="BI164" s="8">
        <f>SQRT(BD164/H164)</f>
        <v>0.4293638301151031</v>
      </c>
      <c r="BJ164" s="11">
        <f>SQRT(BE164/H164)</f>
        <v>0.240035804620894</v>
      </c>
      <c r="BK164" s="11">
        <f>SQRT(BF164/H164)</f>
        <v>0.18779278596653914</v>
      </c>
      <c r="BL164" s="11">
        <f>SQRT(BG164/H164)</f>
        <v>0.45464750703158674</v>
      </c>
      <c r="BM164" s="11"/>
      <c r="BN164" s="8">
        <f>BD164/(AG164-AM164)</f>
        <v>0.08051901424632352</v>
      </c>
      <c r="BO164" s="11">
        <f>BE164/(AE164-AT164)</f>
        <v>0.035066198130122954</v>
      </c>
      <c r="BP164" s="11"/>
      <c r="BQ164" s="8">
        <f>DF164</f>
        <v>0.27113052943213495</v>
      </c>
      <c r="BR164" s="11">
        <f>DG164</f>
        <v>0.4001958404853464</v>
      </c>
      <c r="BS164" s="11">
        <f>DH164</f>
        <v>0.4834756826634608</v>
      </c>
      <c r="BT164" s="11">
        <f>LARGE(BQ164:BS164,1)</f>
        <v>0.4834756826634608</v>
      </c>
      <c r="BU164" s="11">
        <f>BF164/BT164</f>
        <v>0.0282083967783274</v>
      </c>
      <c r="BV164" s="11"/>
      <c r="BW164" s="8">
        <f>DI164</f>
        <v>0.9121913489272426</v>
      </c>
      <c r="BX164" s="11">
        <f>DJ164</f>
        <v>0.6859867156916385</v>
      </c>
      <c r="BY164" s="11">
        <f>LARGE(BW164:BX164,1)</f>
        <v>0.9121913489272426</v>
      </c>
      <c r="BZ164" s="11">
        <f>BG164/BY164</f>
        <v>0.08763123014764905</v>
      </c>
      <c r="CA164" s="11"/>
      <c r="CC164" s="11"/>
      <c r="CD164" s="11">
        <f>AZ164</f>
        <v>0.36941842906498873</v>
      </c>
      <c r="CE164" s="11">
        <f>CD164*(180/PI())</f>
        <v>21.166116859776835</v>
      </c>
      <c r="CF164" s="11">
        <f>(PI()/2)-CD164</f>
        <v>1.2013778977299079</v>
      </c>
      <c r="CG164" s="11">
        <f>CF164*(180/PI())</f>
        <v>68.83388314022316</v>
      </c>
      <c r="CH164" s="2" t="s">
        <v>13</v>
      </c>
      <c r="CI164" s="11">
        <f>CD164-(CK164+CN164)</f>
        <v>0.05875582271572327</v>
      </c>
      <c r="CJ164" s="11">
        <f>CI164*(180/PI())</f>
        <v>3.366460663429834</v>
      </c>
      <c r="CK164" s="11">
        <f>ACOS((DD164^2+DC164^2-AH164^2)/(2*DD164*DC164))</f>
        <v>0.20550419719760704</v>
      </c>
      <c r="CL164" s="11">
        <f>CK164*(180/PI())</f>
        <v>11.774523171647083</v>
      </c>
      <c r="CM164" s="2" t="s">
        <v>13</v>
      </c>
      <c r="CN164" s="11">
        <f>ACOS((AT164^2+DD164^2-(AG164-AM164)^2)/(2*AT164*DD164))-CF164</f>
        <v>0.10515840915165842</v>
      </c>
      <c r="CO164" s="11">
        <f>CN164*(180/PI())</f>
        <v>6.025133024699919</v>
      </c>
      <c r="CP164" s="11">
        <f>ATAN(AT164/AM164)</f>
        <v>0.4551008085681947</v>
      </c>
      <c r="CQ164" s="11">
        <f>CP164*(180/PI())</f>
        <v>26.07535558394877</v>
      </c>
      <c r="CR164" s="11">
        <f>ACOS((DB164^2+DA164^2-AH164^2)/(2*DB164*DA164))</f>
        <v>0.21270471896381582</v>
      </c>
      <c r="CS164" s="11">
        <f>CR164*(180/PI())</f>
        <v>12.187082679142932</v>
      </c>
      <c r="CT164" s="2" t="s">
        <v>13</v>
      </c>
      <c r="CU164" s="11">
        <f>ACOS((DA164^2+AM164^2-(AE164-AT164)^2)/(2*DA164*AM164))-CD164</f>
        <v>0.5448905060164508</v>
      </c>
      <c r="CV164" s="11">
        <f>CU164*(180/PI())</f>
        <v>31.219926291490424</v>
      </c>
      <c r="CW164" s="2" t="s">
        <v>13</v>
      </c>
      <c r="CX164" s="11">
        <f>((PI()/2)-CD164)-(CU164+CR164)</f>
        <v>0.4437826727496412</v>
      </c>
      <c r="CY164" s="11">
        <f>CX164*(180/PI())</f>
        <v>25.426874169589812</v>
      </c>
      <c r="DA164" s="11">
        <f>SQRT(AM164^2+(AE164-AT164)^2)</f>
        <v>0.8021509711741023</v>
      </c>
      <c r="DB164" s="11">
        <f>SQRT((AM164-AH164)^2+(AE164-AT164)^2)</f>
        <v>0.7035685329486784</v>
      </c>
      <c r="DC164" s="11">
        <f>SQRT((AG164-AM164)^2+(AT164-AH164)^2)</f>
        <v>0.8869472065586669</v>
      </c>
      <c r="DD164" s="11">
        <f>SQRT((AG164-AM164)^2+AT164^2)</f>
        <v>0.9172583317813049</v>
      </c>
      <c r="DE164" s="11">
        <f>SQRT(AM164^2+AT164^2)</f>
        <v>0.5450614771646304</v>
      </c>
      <c r="DF164" s="11">
        <f>DC164*SIN(CK164+CN164)</f>
        <v>0.27113052943213495</v>
      </c>
      <c r="DG164" s="11">
        <f>DE164*SIN(CP164+CD164)</f>
        <v>0.4001958404853464</v>
      </c>
      <c r="DH164" s="11">
        <f>DB164*SIN(CU164+CR164)</f>
        <v>0.4834756826634608</v>
      </c>
      <c r="DI164" s="11">
        <f>DD164*SIN(CF164+CI164+CK164)</f>
        <v>0.9121913489272426</v>
      </c>
      <c r="DJ164" s="11">
        <f>DA164*SIN(CR164+CX164+CD164)</f>
        <v>0.6859867156916385</v>
      </c>
      <c r="DK164" s="11"/>
      <c r="DL164" s="11"/>
      <c r="DM164" s="11"/>
      <c r="DN164" s="11"/>
      <c r="DO164" s="11"/>
      <c r="DP164" s="11"/>
      <c r="DQ164" s="11"/>
      <c r="DR164" s="11"/>
    </row>
    <row r="165" spans="1:122" ht="15">
      <c r="A165" s="5">
        <v>165</v>
      </c>
      <c r="B165" s="14" t="s">
        <v>109</v>
      </c>
      <c r="C165" s="15" t="s">
        <v>274</v>
      </c>
      <c r="D165" s="13">
        <v>1.375</v>
      </c>
      <c r="E165" s="13">
        <v>0.875</v>
      </c>
      <c r="F165" s="12">
        <v>0.125</v>
      </c>
      <c r="G165" s="8">
        <f>H165*490/144</f>
        <v>0.9038628472222222</v>
      </c>
      <c r="H165" s="16">
        <f>AH165*(AD165+AG165)</f>
        <v>0.265625</v>
      </c>
      <c r="I165" s="8">
        <f>BD165</f>
        <v>0.050897336473651966</v>
      </c>
      <c r="J165" s="11">
        <f>BN165</f>
        <v>0.0560488887483131</v>
      </c>
      <c r="K165" s="11">
        <f>BI165</f>
        <v>0.43773679536732396</v>
      </c>
      <c r="L165" s="11">
        <f>AM165</f>
        <v>0.46691176470588236</v>
      </c>
      <c r="M165" s="11">
        <f>AO165</f>
        <v>0.9080882352941176</v>
      </c>
      <c r="N165" s="8">
        <f>BE165</f>
        <v>0.01622936772365196</v>
      </c>
      <c r="O165" s="11">
        <f>BO165</f>
        <v>0.02466138559124767</v>
      </c>
      <c r="P165" s="11">
        <f>BJ165</f>
        <v>0.24718170671815803</v>
      </c>
      <c r="Q165" s="11">
        <f>AT165</f>
        <v>0.21691176470588236</v>
      </c>
      <c r="R165" s="11">
        <f>AV165</f>
        <v>0.6580882352941176</v>
      </c>
      <c r="S165" s="8">
        <f>BF165</f>
        <v>0.009571639762088885</v>
      </c>
      <c r="T165" s="11">
        <f>BU165</f>
        <v>0.019801908887173567</v>
      </c>
      <c r="U165" s="11">
        <f>BK165</f>
        <v>0.18982731235546516</v>
      </c>
      <c r="V165" s="11">
        <f>BT165</f>
        <v>0.4833695486948125</v>
      </c>
      <c r="W165" s="8">
        <f>BG165</f>
        <v>0.057555064435215034</v>
      </c>
      <c r="X165" s="11">
        <f>BZ165</f>
        <v>0.062320334497260474</v>
      </c>
      <c r="Y165" s="11">
        <f>BL165</f>
        <v>0.46548672337506747</v>
      </c>
      <c r="Z165" s="11">
        <f>BY165</f>
        <v>0.9235358715500008</v>
      </c>
      <c r="AA165" s="11">
        <f>BA165</f>
        <v>21.869411656440697</v>
      </c>
      <c r="AB165" s="11">
        <f>BB165</f>
        <v>0.40137741421606915</v>
      </c>
      <c r="AD165" s="8">
        <f>AE165-AH165</f>
        <v>0.75</v>
      </c>
      <c r="AE165" s="11">
        <f>E165</f>
        <v>0.875</v>
      </c>
      <c r="AF165" s="11">
        <f>AG165-AH165</f>
        <v>1.25</v>
      </c>
      <c r="AG165" s="11">
        <f>D165</f>
        <v>1.375</v>
      </c>
      <c r="AH165" s="11">
        <f>F165</f>
        <v>0.125</v>
      </c>
      <c r="AI165" s="8">
        <f>AG165*AH165</f>
        <v>0.171875</v>
      </c>
      <c r="AJ165" s="11">
        <f>AG165/2</f>
        <v>0.6875</v>
      </c>
      <c r="AK165" s="11">
        <f>AD165*AH165</f>
        <v>0.09375</v>
      </c>
      <c r="AL165" s="11">
        <f>AH165/2</f>
        <v>0.0625</v>
      </c>
      <c r="AM165" s="11">
        <f>(AI165*AJ165+AK165*AL165)/(AI165+AK165)</f>
        <v>0.46691176470588236</v>
      </c>
      <c r="AN165" s="11"/>
      <c r="AO165" s="11">
        <f>AG165-AM165</f>
        <v>0.9080882352941176</v>
      </c>
      <c r="AP165" s="8">
        <f>AE165*AH165</f>
        <v>0.109375</v>
      </c>
      <c r="AQ165" s="11">
        <f>AE165/2</f>
        <v>0.4375</v>
      </c>
      <c r="AR165" s="11">
        <f>AF165*AH165</f>
        <v>0.15625</v>
      </c>
      <c r="AS165" s="11">
        <f>AH165/2</f>
        <v>0.0625</v>
      </c>
      <c r="AT165" s="11">
        <f>(AP165*AQ165+AR165*AS165)/(AP165+AR165)</f>
        <v>0.21691176470588236</v>
      </c>
      <c r="AU165" s="11"/>
      <c r="AV165" s="11">
        <f>AE165-AT165</f>
        <v>0.6580882352941176</v>
      </c>
      <c r="AX165" s="11">
        <f>-(AD165*AE165*AF165*AG165*AH165)/(4*(AE165+AF165))</f>
        <v>-0.016587201286764705</v>
      </c>
      <c r="AY165" s="11">
        <f>IF(AE165=AG165,"N/A",(2*AX165)/(BE165-BD165))</f>
        <v>0.956917978458989</v>
      </c>
      <c r="AZ165" s="11">
        <f>IF(AE165=AG165,PI()/4,(1/2)*ATAN(AY165))</f>
        <v>0.38169323887891715</v>
      </c>
      <c r="BA165" s="11">
        <f>IF(AE165=AG165,45,(1/2)*ATAN(AY165)*(180/PI()))</f>
        <v>21.869411656440697</v>
      </c>
      <c r="BB165" s="11">
        <f>IF(AE165=AG165,1,TAN(BA165/(180/PI())))</f>
        <v>0.40137741421606915</v>
      </c>
      <c r="BD165" s="11">
        <f>(1/3)*(AH165*(AG165-AM165)^3+AE165*AM165^3-AD165*(AM165-AH165)^3)</f>
        <v>0.050897336473651966</v>
      </c>
      <c r="BE165" s="11">
        <f>(1/3)*(AH165*(AE165-AT165)^3+AG165*AT165^3-AF165*(AT165-AH165)^3)</f>
        <v>0.01622936772365196</v>
      </c>
      <c r="BF165" s="11">
        <f>BD165*(SIN(AZ165))^2+BE165*(COS(AZ165))^2+AX165*SIN(2*AZ165)</f>
        <v>0.009571639762088885</v>
      </c>
      <c r="BG165" s="11">
        <f>BD165*COS(AZ165)^2+BE165*SIN(AZ165)^2-AX165*SIN(2*AZ165)</f>
        <v>0.057555064435215034</v>
      </c>
      <c r="BH165" s="11"/>
      <c r="BI165" s="8">
        <f>SQRT(BD165/H165)</f>
        <v>0.43773679536732396</v>
      </c>
      <c r="BJ165" s="11">
        <f>SQRT(BE165/H165)</f>
        <v>0.24718170671815803</v>
      </c>
      <c r="BK165" s="11">
        <f>SQRT(BF165/H165)</f>
        <v>0.18982731235546516</v>
      </c>
      <c r="BL165" s="11">
        <f>SQRT(BG165/H165)</f>
        <v>0.46548672337506747</v>
      </c>
      <c r="BM165" s="11"/>
      <c r="BN165" s="8">
        <f>BD165/(AG165-AM165)</f>
        <v>0.0560488887483131</v>
      </c>
      <c r="BO165" s="11">
        <f>BE165/(AE165-AT165)</f>
        <v>0.02466138559124767</v>
      </c>
      <c r="BP165" s="11"/>
      <c r="BQ165" s="8">
        <f>DF165</f>
        <v>0.2529585979613441</v>
      </c>
      <c r="BR165" s="11">
        <f>DG165</f>
        <v>0.37522284149886964</v>
      </c>
      <c r="BS165" s="11">
        <f>DH165</f>
        <v>0.4833695486948125</v>
      </c>
      <c r="BT165" s="11">
        <f>LARGE(BQ165:BS165,1)</f>
        <v>0.4833695486948125</v>
      </c>
      <c r="BU165" s="11">
        <f>BF165/BT165</f>
        <v>0.019801908887173567</v>
      </c>
      <c r="BV165" s="11"/>
      <c r="BW165" s="8">
        <f>DI165</f>
        <v>0.9235358715500008</v>
      </c>
      <c r="BX165" s="11">
        <f>DJ165</f>
        <v>0.6784434334706287</v>
      </c>
      <c r="BY165" s="11">
        <f>LARGE(BW165:BX165,1)</f>
        <v>0.9235358715500008</v>
      </c>
      <c r="BZ165" s="11">
        <f>BG165/BY165</f>
        <v>0.062320334497260474</v>
      </c>
      <c r="CA165" s="11"/>
      <c r="CC165" s="11"/>
      <c r="CD165" s="11">
        <f>AZ165</f>
        <v>0.38169323887891715</v>
      </c>
      <c r="CE165" s="11">
        <f>CD165*(180/PI())</f>
        <v>21.869411656440697</v>
      </c>
      <c r="CF165" s="11">
        <f>(PI()/2)-CD165</f>
        <v>1.1891030879159794</v>
      </c>
      <c r="CG165" s="11">
        <f>CF165*(180/PI())</f>
        <v>68.1305883435593</v>
      </c>
      <c r="CH165" s="2" t="s">
        <v>13</v>
      </c>
      <c r="CI165" s="11">
        <f>CD165-(CK165+CN165)</f>
        <v>0.10087105672131136</v>
      </c>
      <c r="CJ165" s="11">
        <f>CI165*(180/PI())</f>
        <v>5.779485825155876</v>
      </c>
      <c r="CK165" s="11">
        <f>ACOS((DD165^2+DC165^2-AH165^2)/(2*DD165*DC165))</f>
        <v>0.13360178472586925</v>
      </c>
      <c r="CL165" s="11">
        <f>CK165*(180/PI())</f>
        <v>7.654818400207694</v>
      </c>
      <c r="CM165" s="2" t="s">
        <v>13</v>
      </c>
      <c r="CN165" s="11">
        <f>ACOS((AT165^2+DD165^2-(AG165-AM165)^2)/(2*AT165*DD165))-CF165</f>
        <v>0.14722039743173654</v>
      </c>
      <c r="CO165" s="11">
        <f>CN165*(180/PI())</f>
        <v>8.435107431077128</v>
      </c>
      <c r="CP165" s="11">
        <f>ATAN(AT165/AM165)</f>
        <v>0.4349015359871267</v>
      </c>
      <c r="CQ165" s="11">
        <f>CP165*(180/PI())</f>
        <v>24.91802251581925</v>
      </c>
      <c r="CR165" s="11">
        <f>ACOS((DB165^2+DA165^2-AH165^2)/(2*DB165*DA165))</f>
        <v>0.13790410345641835</v>
      </c>
      <c r="CS165" s="11">
        <f>CR165*(180/PI())</f>
        <v>7.901323105588239</v>
      </c>
      <c r="CT165" s="2" t="s">
        <v>13</v>
      </c>
      <c r="CU165" s="11">
        <f>ACOS((DA165^2+AM165^2-(AE165-AT165)^2)/(2*DA165*AM165))-CD165</f>
        <v>0.5720315573363282</v>
      </c>
      <c r="CV165" s="11">
        <f>CU165*(180/PI())</f>
        <v>32.774993983667365</v>
      </c>
      <c r="CW165" s="2" t="s">
        <v>13</v>
      </c>
      <c r="CX165" s="11">
        <f>((PI()/2)-CD165)-(CU165+CR165)</f>
        <v>0.4791674271232329</v>
      </c>
      <c r="CY165" s="11">
        <f>CX165*(180/PI())</f>
        <v>27.454271254303695</v>
      </c>
      <c r="DA165" s="11">
        <f>SQRT(AM165^2+(AE165-AT165)^2)</f>
        <v>0.8068994494069798</v>
      </c>
      <c r="DB165" s="11">
        <f>SQRT((AM165-AH165)^2+(AE165-AT165)^2)</f>
        <v>0.7416089132938039</v>
      </c>
      <c r="DC165" s="11">
        <f>SQRT((AG165-AM165)^2+(AT165-AH165)^2)</f>
        <v>0.9127277883196798</v>
      </c>
      <c r="DD165" s="11">
        <f>SQRT((AG165-AM165)^2+AT165^2)</f>
        <v>0.9336353446326916</v>
      </c>
      <c r="DE165" s="11">
        <f>SQRT(AM165^2+AT165^2)</f>
        <v>0.5148371681304501</v>
      </c>
      <c r="DF165" s="11">
        <f>DC165*SIN(CK165+CN165)</f>
        <v>0.2529585979613441</v>
      </c>
      <c r="DG165" s="11">
        <f>DE165*SIN(CP165+CD165)</f>
        <v>0.37522284149886964</v>
      </c>
      <c r="DH165" s="11">
        <f>DB165*SIN(CU165+CR165)</f>
        <v>0.4833695486948125</v>
      </c>
      <c r="DI165" s="11">
        <f>DD165*SIN(CF165+CI165+CK165)</f>
        <v>0.9235358715500008</v>
      </c>
      <c r="DJ165" s="11">
        <f>DA165*SIN(CR165+CX165+CD165)</f>
        <v>0.6784434334706287</v>
      </c>
      <c r="DK165" s="11"/>
      <c r="DL165" s="11"/>
      <c r="DM165" s="11"/>
      <c r="DN165" s="11"/>
      <c r="DO165" s="11"/>
      <c r="DP165" s="11"/>
      <c r="DQ165" s="11"/>
      <c r="DR165" s="11"/>
    </row>
    <row r="166" spans="1:122" ht="15">
      <c r="A166" s="1">
        <v>166</v>
      </c>
      <c r="B166" s="14" t="s">
        <v>116</v>
      </c>
      <c r="C166" s="15" t="s">
        <v>275</v>
      </c>
      <c r="D166" s="13">
        <v>1.25</v>
      </c>
      <c r="E166" s="13">
        <v>1.25</v>
      </c>
      <c r="F166" s="12">
        <v>0.25</v>
      </c>
      <c r="G166" s="8">
        <f>H166*490/144</f>
        <v>1.9140625</v>
      </c>
      <c r="H166" s="16">
        <f>AH166*(AD166+AG166)</f>
        <v>0.5625</v>
      </c>
      <c r="I166" s="8">
        <f>BD166</f>
        <v>0.07671440972222221</v>
      </c>
      <c r="J166" s="11">
        <f>BN166</f>
        <v>0.0905481557377049</v>
      </c>
      <c r="K166" s="11">
        <f>BI166</f>
        <v>0.3692982166752314</v>
      </c>
      <c r="L166" s="11">
        <f>AM166</f>
        <v>0.4027777777777778</v>
      </c>
      <c r="M166" s="11">
        <f>AO166</f>
        <v>0.8472222222222222</v>
      </c>
      <c r="N166" s="8">
        <f>BE166</f>
        <v>0.07671440972222221</v>
      </c>
      <c r="O166" s="11">
        <f>BO166</f>
        <v>0.0905481557377049</v>
      </c>
      <c r="P166" s="11">
        <f>BJ166</f>
        <v>0.3692982166752314</v>
      </c>
      <c r="Q166" s="11">
        <f>AT166</f>
        <v>0.4027777777777778</v>
      </c>
      <c r="R166" s="11">
        <f>AV166</f>
        <v>0.8472222222222222</v>
      </c>
      <c r="S166" s="8">
        <f>BF166</f>
        <v>0.033311631944444434</v>
      </c>
      <c r="T166" s="11">
        <f>BU166</f>
        <v>0.058481083465589986</v>
      </c>
      <c r="U166" s="11">
        <f>BK166</f>
        <v>0.2433529926102115</v>
      </c>
      <c r="V166" s="11">
        <f>BT166</f>
        <v>0.56961379595583</v>
      </c>
      <c r="W166" s="8">
        <f>BG166</f>
        <v>0.12011718749999999</v>
      </c>
      <c r="X166" s="11">
        <f>BZ166</f>
        <v>0.13589708450928958</v>
      </c>
      <c r="Y166" s="11">
        <f>BL166</f>
        <v>0.462105687767059</v>
      </c>
      <c r="Z166" s="11">
        <f>BY166</f>
        <v>0.8838834764831844</v>
      </c>
      <c r="AA166" s="11">
        <f>BA166</f>
        <v>45</v>
      </c>
      <c r="AB166" s="11">
        <f>BB166</f>
        <v>1</v>
      </c>
      <c r="AD166" s="8">
        <f>AE166-AH166</f>
        <v>1</v>
      </c>
      <c r="AE166" s="11">
        <f>E166</f>
        <v>1.25</v>
      </c>
      <c r="AF166" s="11">
        <f>AG166-AH166</f>
        <v>1</v>
      </c>
      <c r="AG166" s="11">
        <f>D166</f>
        <v>1.25</v>
      </c>
      <c r="AH166" s="11">
        <f>F166</f>
        <v>0.25</v>
      </c>
      <c r="AI166" s="8">
        <f>AG166*AH166</f>
        <v>0.3125</v>
      </c>
      <c r="AJ166" s="11">
        <f>AG166/2</f>
        <v>0.625</v>
      </c>
      <c r="AK166" s="11">
        <f>AD166*AH166</f>
        <v>0.25</v>
      </c>
      <c r="AL166" s="11">
        <f>AH166/2</f>
        <v>0.125</v>
      </c>
      <c r="AM166" s="11">
        <f>(AI166*AJ166+AK166*AL166)/(AI166+AK166)</f>
        <v>0.4027777777777778</v>
      </c>
      <c r="AN166" s="11"/>
      <c r="AO166" s="11">
        <f>AG166-AM166</f>
        <v>0.8472222222222222</v>
      </c>
      <c r="AP166" s="8">
        <f>AE166*AH166</f>
        <v>0.3125</v>
      </c>
      <c r="AQ166" s="11">
        <f>AE166/2</f>
        <v>0.625</v>
      </c>
      <c r="AR166" s="11">
        <f>AF166*AH166</f>
        <v>0.25</v>
      </c>
      <c r="AS166" s="11">
        <f>AH166/2</f>
        <v>0.125</v>
      </c>
      <c r="AT166" s="11">
        <f>(AP166*AQ166+AR166*AS166)/(AP166+AR166)</f>
        <v>0.4027777777777778</v>
      </c>
      <c r="AU166" s="11"/>
      <c r="AV166" s="11">
        <f>AE166-AT166</f>
        <v>0.8472222222222222</v>
      </c>
      <c r="AX166" s="11">
        <f>-(AD166*AE166*AF166*AG166*AH166)/(4*(AE166+AF166))</f>
        <v>-0.043402777777777776</v>
      </c>
      <c r="AY166" s="11" t="str">
        <f>IF(AE166=AG166,"N/A",(2*AX166)/(BE166-BD166))</f>
        <v>N/A</v>
      </c>
      <c r="AZ166" s="11">
        <f>IF(AE166=AG166,PI()/4,(1/2)*ATAN(AY166))</f>
        <v>0.7853981633974483</v>
      </c>
      <c r="BA166" s="11">
        <f>IF(AE166=AG166,45,(1/2)*ATAN(AY166)*(180/PI()))</f>
        <v>45</v>
      </c>
      <c r="BB166" s="11">
        <f>IF(AE166=AG166,1,TAN(BA166/(180/PI())))</f>
        <v>1</v>
      </c>
      <c r="BD166" s="11">
        <f>(1/3)*(AH166*(AG166-AM166)^3+AE166*AM166^3-AD166*(AM166-AH166)^3)</f>
        <v>0.07671440972222221</v>
      </c>
      <c r="BE166" s="11">
        <f>(1/3)*(AH166*(AE166-AT166)^3+AG166*AT166^3-AF166*(AT166-AH166)^3)</f>
        <v>0.07671440972222221</v>
      </c>
      <c r="BF166" s="11">
        <f>BD166*(SIN(AZ166))^2+BE166*(COS(AZ166))^2+AX166*SIN(2*AZ166)</f>
        <v>0.033311631944444434</v>
      </c>
      <c r="BG166" s="11">
        <f>BD166*COS(AZ166)^2+BE166*SIN(AZ166)^2-AX166*SIN(2*AZ166)</f>
        <v>0.12011718749999999</v>
      </c>
      <c r="BH166" s="11"/>
      <c r="BI166" s="8">
        <f>SQRT(BD166/H166)</f>
        <v>0.3692982166752314</v>
      </c>
      <c r="BJ166" s="11">
        <f>SQRT(BE166/H166)</f>
        <v>0.3692982166752314</v>
      </c>
      <c r="BK166" s="11">
        <f>SQRT(BF166/H166)</f>
        <v>0.2433529926102115</v>
      </c>
      <c r="BL166" s="11">
        <f>SQRT(BG166/H166)</f>
        <v>0.462105687767059</v>
      </c>
      <c r="BM166" s="11"/>
      <c r="BN166" s="8">
        <f>BD166/(AG166-AM166)</f>
        <v>0.0905481557377049</v>
      </c>
      <c r="BO166" s="11">
        <f>BE166/(AE166-AT166)</f>
        <v>0.0905481557377049</v>
      </c>
      <c r="BP166" s="11"/>
      <c r="BQ166" s="8">
        <f>DF166</f>
        <v>0.4910463758239912</v>
      </c>
      <c r="BR166" s="11">
        <f>DG166</f>
        <v>0.56961379595583</v>
      </c>
      <c r="BS166" s="11">
        <f>DH166</f>
        <v>0.4910463758239912</v>
      </c>
      <c r="BT166" s="11">
        <f>LARGE(BQ166:BS166,1)</f>
        <v>0.56961379595583</v>
      </c>
      <c r="BU166" s="11">
        <f>BF166/BT166</f>
        <v>0.058481083465589986</v>
      </c>
      <c r="BV166" s="11"/>
      <c r="BW166" s="8">
        <f>DI166</f>
        <v>0.8838834764831844</v>
      </c>
      <c r="BX166" s="11">
        <f>DJ166</f>
        <v>0.8838834764831844</v>
      </c>
      <c r="BY166" s="11">
        <f>LARGE(BW166:BX166,1)</f>
        <v>0.8838834764831844</v>
      </c>
      <c r="BZ166" s="11">
        <f>BG166/BY166</f>
        <v>0.13589708450928958</v>
      </c>
      <c r="CA166" s="11"/>
      <c r="CC166" s="11"/>
      <c r="CD166" s="11">
        <f>AZ166</f>
        <v>0.7853981633974483</v>
      </c>
      <c r="CE166" s="11">
        <f>CD166*(180/PI())</f>
        <v>45</v>
      </c>
      <c r="CF166" s="11">
        <f>(PI()/2)-CD166</f>
        <v>0.7853981633974483</v>
      </c>
      <c r="CG166" s="11">
        <f>CF166*(180/PI())</f>
        <v>45</v>
      </c>
      <c r="CH166" s="2" t="s">
        <v>13</v>
      </c>
      <c r="CI166" s="11">
        <f>CD166-(CK166+CN166)</f>
        <v>0.17841049935104047</v>
      </c>
      <c r="CJ166" s="11">
        <f>CI166*(180/PI())</f>
        <v>10.222168633636132</v>
      </c>
      <c r="CK166" s="11">
        <f>ACOS((DD166^2+DC166^2-AH166^2)/(2*DD166*DC166))</f>
        <v>0.26537217339860075</v>
      </c>
      <c r="CL166" s="11">
        <f>CK166*(180/PI())</f>
        <v>15.204705535953678</v>
      </c>
      <c r="CM166" s="2" t="s">
        <v>13</v>
      </c>
      <c r="CN166" s="11">
        <f>ACOS((AT166^2+DD166^2-(AG166-AM166)^2)/(2*AT166*DD166))-CF166</f>
        <v>0.34161549064780705</v>
      </c>
      <c r="CO166" s="11">
        <f>CN166*(180/PI())</f>
        <v>19.573125830410188</v>
      </c>
      <c r="CP166" s="11">
        <f>ATAN(AT166/AM166)</f>
        <v>0.7853981633974483</v>
      </c>
      <c r="CQ166" s="11">
        <f>CP166*(180/PI())</f>
        <v>45</v>
      </c>
      <c r="CR166" s="11">
        <f>ACOS((DB166^2+DA166^2-AH166^2)/(2*DB166*DA166))</f>
        <v>0.26537217339860075</v>
      </c>
      <c r="CS166" s="11">
        <f>CR166*(180/PI())</f>
        <v>15.204705535953678</v>
      </c>
      <c r="CT166" s="2" t="s">
        <v>13</v>
      </c>
      <c r="CU166" s="11">
        <f>ACOS((DA166^2+AM166^2-(AE166-AT166)^2)/(2*DA166*AM166))-CD166</f>
        <v>0.34161549064780705</v>
      </c>
      <c r="CV166" s="11">
        <f>CU166*(180/PI())</f>
        <v>19.573125830410188</v>
      </c>
      <c r="CW166" s="2" t="s">
        <v>13</v>
      </c>
      <c r="CX166" s="11">
        <f>((PI()/2)-CD166)-(CU166+CR166)</f>
        <v>0.17841049935104047</v>
      </c>
      <c r="CY166" s="11">
        <f>CX166*(180/PI())</f>
        <v>10.222168633636132</v>
      </c>
      <c r="DA166" s="11">
        <f>SQRT(AM166^2+(AE166-AT166)^2)</f>
        <v>0.9380913772649045</v>
      </c>
      <c r="DB166" s="11">
        <f>SQRT((AM166-AH166)^2+(AE166-AT166)^2)</f>
        <v>0.8608870676284297</v>
      </c>
      <c r="DC166" s="11">
        <f>SQRT((AG166-AM166)^2+(AT166-AH166)^2)</f>
        <v>0.8608870676284297</v>
      </c>
      <c r="DD166" s="11">
        <f>SQRT((AG166-AM166)^2+AT166^2)</f>
        <v>0.9380913772649045</v>
      </c>
      <c r="DE166" s="11">
        <f>SQRT(AM166^2+AT166^2)</f>
        <v>0.56961379595583</v>
      </c>
      <c r="DF166" s="11">
        <f>DC166*SIN(CK166+CN166)</f>
        <v>0.4910463758239912</v>
      </c>
      <c r="DG166" s="11">
        <f>DE166*SIN(CP166+CD166)</f>
        <v>0.56961379595583</v>
      </c>
      <c r="DH166" s="11">
        <f>DB166*SIN(CU166+CR166)</f>
        <v>0.4910463758239912</v>
      </c>
      <c r="DI166" s="11">
        <f>DD166*SIN(CF166+CI166+CK166)</f>
        <v>0.8838834764831844</v>
      </c>
      <c r="DJ166" s="11">
        <f>DA166*SIN(CR166+CX166+CD166)</f>
        <v>0.8838834764831844</v>
      </c>
      <c r="DK166" s="11"/>
      <c r="DL166" s="11"/>
      <c r="DM166" s="11"/>
      <c r="DN166" s="11"/>
      <c r="DO166" s="11"/>
      <c r="DP166" s="11"/>
      <c r="DQ166" s="11"/>
      <c r="DR166" s="11"/>
    </row>
    <row r="167" spans="1:122" ht="15">
      <c r="A167" s="5">
        <v>167</v>
      </c>
      <c r="B167" s="14" t="s">
        <v>116</v>
      </c>
      <c r="C167" s="15" t="s">
        <v>276</v>
      </c>
      <c r="D167" s="13">
        <v>1.25</v>
      </c>
      <c r="E167" s="13">
        <v>1.25</v>
      </c>
      <c r="F167" s="12">
        <v>0.1875</v>
      </c>
      <c r="G167" s="8">
        <f>H167*490/144</f>
        <v>1.4754231770833333</v>
      </c>
      <c r="H167" s="16">
        <f>AH167*(AD167+AG167)</f>
        <v>0.43359375</v>
      </c>
      <c r="I167" s="8">
        <f>BD167</f>
        <v>0.061493023021801096</v>
      </c>
      <c r="J167" s="11">
        <f>BN167</f>
        <v>0.07075582046434645</v>
      </c>
      <c r="K167" s="11">
        <f>BI167</f>
        <v>0.3765922819031462</v>
      </c>
      <c r="L167" s="11">
        <f>AM167</f>
        <v>0.38091216216216217</v>
      </c>
      <c r="M167" s="11">
        <f>AO167</f>
        <v>0.8690878378378378</v>
      </c>
      <c r="N167" s="8">
        <f>BE167</f>
        <v>0.061493023021801096</v>
      </c>
      <c r="O167" s="11">
        <f>BO167</f>
        <v>0.07075582046434645</v>
      </c>
      <c r="P167" s="11">
        <f>BJ167</f>
        <v>0.3765922819031462</v>
      </c>
      <c r="Q167" s="11">
        <f>AT167</f>
        <v>0.38091216216216217</v>
      </c>
      <c r="R167" s="11">
        <f>AV167</f>
        <v>0.8690878378378378</v>
      </c>
      <c r="S167" s="8">
        <f>BF167</f>
        <v>0.025737968651024068</v>
      </c>
      <c r="T167" s="11">
        <f>BU167</f>
        <v>0.04777871114379907</v>
      </c>
      <c r="U167" s="11">
        <f>BK167</f>
        <v>0.24363833731859777</v>
      </c>
      <c r="V167" s="11">
        <f>BT167</f>
        <v>0.5386911458025894</v>
      </c>
      <c r="W167" s="8">
        <f>BG167</f>
        <v>0.09724807739257812</v>
      </c>
      <c r="X167" s="11">
        <f>BZ167</f>
        <v>0.1100236399706339</v>
      </c>
      <c r="Y167" s="11">
        <f>BL167</f>
        <v>0.4735861634028877</v>
      </c>
      <c r="Z167" s="11">
        <f>BY167</f>
        <v>0.8838834764831843</v>
      </c>
      <c r="AA167" s="11">
        <f>BA167</f>
        <v>45</v>
      </c>
      <c r="AB167" s="11">
        <f>BB167</f>
        <v>1</v>
      </c>
      <c r="AD167" s="8">
        <f>AE167-AH167</f>
        <v>1.0625</v>
      </c>
      <c r="AE167" s="11">
        <f>E167</f>
        <v>1.25</v>
      </c>
      <c r="AF167" s="11">
        <f>AG167-AH167</f>
        <v>1.0625</v>
      </c>
      <c r="AG167" s="11">
        <f>D167</f>
        <v>1.25</v>
      </c>
      <c r="AH167" s="11">
        <f>F167</f>
        <v>0.1875</v>
      </c>
      <c r="AI167" s="8">
        <f>AG167*AH167</f>
        <v>0.234375</v>
      </c>
      <c r="AJ167" s="11">
        <f>AG167/2</f>
        <v>0.625</v>
      </c>
      <c r="AK167" s="11">
        <f>AD167*AH167</f>
        <v>0.19921875</v>
      </c>
      <c r="AL167" s="11">
        <f>AH167/2</f>
        <v>0.09375</v>
      </c>
      <c r="AM167" s="11">
        <f>(AI167*AJ167+AK167*AL167)/(AI167+AK167)</f>
        <v>0.38091216216216217</v>
      </c>
      <c r="AN167" s="11"/>
      <c r="AO167" s="11">
        <f>AG167-AM167</f>
        <v>0.8690878378378378</v>
      </c>
      <c r="AP167" s="8">
        <f>AE167*AH167</f>
        <v>0.234375</v>
      </c>
      <c r="AQ167" s="11">
        <f>AE167/2</f>
        <v>0.625</v>
      </c>
      <c r="AR167" s="11">
        <f>AF167*AH167</f>
        <v>0.19921875</v>
      </c>
      <c r="AS167" s="11">
        <f>AH167/2</f>
        <v>0.09375</v>
      </c>
      <c r="AT167" s="11">
        <f>(AP167*AQ167+AR167*AS167)/(AP167+AR167)</f>
        <v>0.38091216216216217</v>
      </c>
      <c r="AU167" s="11"/>
      <c r="AV167" s="11">
        <f>AE167-AT167</f>
        <v>0.8690878378378378</v>
      </c>
      <c r="AX167" s="11">
        <f>-(AD167*AE167*AF167*AG167*AH167)/(4*(AE167+AF167))</f>
        <v>-0.03575505437077703</v>
      </c>
      <c r="AY167" s="11" t="str">
        <f>IF(AE167=AG167,"N/A",(2*AX167)/(BE167-BD167))</f>
        <v>N/A</v>
      </c>
      <c r="AZ167" s="11">
        <f>IF(AE167=AG167,PI()/4,(1/2)*ATAN(AY167))</f>
        <v>0.7853981633974483</v>
      </c>
      <c r="BA167" s="11">
        <f>IF(AE167=AG167,45,(1/2)*ATAN(AY167)*(180/PI()))</f>
        <v>45</v>
      </c>
      <c r="BB167" s="11">
        <f>IF(AE167=AG167,1,TAN(BA167/(180/PI())))</f>
        <v>1</v>
      </c>
      <c r="BD167" s="11">
        <f>(1/3)*(AH167*(AG167-AM167)^3+AE167*AM167^3-AD167*(AM167-AH167)^3)</f>
        <v>0.061493023021801096</v>
      </c>
      <c r="BE167" s="11">
        <f>(1/3)*(AH167*(AE167-AT167)^3+AG167*AT167^3-AF167*(AT167-AH167)^3)</f>
        <v>0.061493023021801096</v>
      </c>
      <c r="BF167" s="11">
        <f>BD167*(SIN(AZ167))^2+BE167*(COS(AZ167))^2+AX167*SIN(2*AZ167)</f>
        <v>0.025737968651024068</v>
      </c>
      <c r="BG167" s="11">
        <f>BD167*COS(AZ167)^2+BE167*SIN(AZ167)^2-AX167*SIN(2*AZ167)</f>
        <v>0.09724807739257812</v>
      </c>
      <c r="BH167" s="11"/>
      <c r="BI167" s="8">
        <f>SQRT(BD167/H167)</f>
        <v>0.3765922819031462</v>
      </c>
      <c r="BJ167" s="11">
        <f>SQRT(BE167/H167)</f>
        <v>0.3765922819031462</v>
      </c>
      <c r="BK167" s="11">
        <f>SQRT(BF167/H167)</f>
        <v>0.24363833731859777</v>
      </c>
      <c r="BL167" s="11">
        <f>SQRT(BG167/H167)</f>
        <v>0.4735861634028877</v>
      </c>
      <c r="BM167" s="11"/>
      <c r="BN167" s="8">
        <f>BD167/(AG167-AM167)</f>
        <v>0.07075582046434645</v>
      </c>
      <c r="BO167" s="11">
        <f>BE167/(AE167-AT167)</f>
        <v>0.07075582046434645</v>
      </c>
      <c r="BP167" s="11"/>
      <c r="BQ167" s="8">
        <f>DF167</f>
        <v>0.4777748521530725</v>
      </c>
      <c r="BR167" s="11">
        <f>DG167</f>
        <v>0.5386911458025894</v>
      </c>
      <c r="BS167" s="11">
        <f>DH167</f>
        <v>0.4777748521530725</v>
      </c>
      <c r="BT167" s="11">
        <f>LARGE(BQ167:BS167,1)</f>
        <v>0.5386911458025894</v>
      </c>
      <c r="BU167" s="11">
        <f>BF167/BT167</f>
        <v>0.04777871114379907</v>
      </c>
      <c r="BV167" s="11"/>
      <c r="BW167" s="8">
        <f>DI167</f>
        <v>0.8838834764831843</v>
      </c>
      <c r="BX167" s="11">
        <f>DJ167</f>
        <v>0.8838834764831843</v>
      </c>
      <c r="BY167" s="11">
        <f>LARGE(BW167:BX167,1)</f>
        <v>0.8838834764831843</v>
      </c>
      <c r="BZ167" s="11">
        <f>BG167/BY167</f>
        <v>0.1100236399706339</v>
      </c>
      <c r="CA167" s="11"/>
      <c r="CC167" s="11"/>
      <c r="CD167" s="11">
        <f>AZ167</f>
        <v>0.7853981633974483</v>
      </c>
      <c r="CE167" s="11">
        <f>CD167*(180/PI())</f>
        <v>45</v>
      </c>
      <c r="CF167" s="11">
        <f>(PI()/2)-CD167</f>
        <v>0.7853981633974483</v>
      </c>
      <c r="CG167" s="11">
        <f>CF167*(180/PI())</f>
        <v>45</v>
      </c>
      <c r="CH167" s="2" t="s">
        <v>13</v>
      </c>
      <c r="CI167" s="11">
        <f>CD167-(CK167+CN167)</f>
        <v>0.21897761959600404</v>
      </c>
      <c r="CJ167" s="11">
        <f>CI167*(180/PI())</f>
        <v>12.546493410672262</v>
      </c>
      <c r="CK167" s="11">
        <f>ACOS((DD167^2+DC167^2-AH167^2)/(2*DD167*DC167))</f>
        <v>0.19409537732974336</v>
      </c>
      <c r="CL167" s="11">
        <f>CK167*(180/PI())</f>
        <v>11.120845943993492</v>
      </c>
      <c r="CM167" s="2" t="s">
        <v>13</v>
      </c>
      <c r="CN167" s="11">
        <f>ACOS((AT167^2+DD167^2-(AG167-AM167)^2)/(2*AT167*DD167))-CF167</f>
        <v>0.3723251664717009</v>
      </c>
      <c r="CO167" s="11">
        <f>CN167*(180/PI())</f>
        <v>21.332660645334244</v>
      </c>
      <c r="CP167" s="11">
        <f>ATAN(AT167/AM167)</f>
        <v>0.7853981633974483</v>
      </c>
      <c r="CQ167" s="11">
        <f>CP167*(180/PI())</f>
        <v>45</v>
      </c>
      <c r="CR167" s="11">
        <f>ACOS((DB167^2+DA167^2-AH167^2)/(2*DB167*DA167))</f>
        <v>0.19409537732974336</v>
      </c>
      <c r="CS167" s="11">
        <f>CR167*(180/PI())</f>
        <v>11.120845943993492</v>
      </c>
      <c r="CT167" s="2" t="s">
        <v>13</v>
      </c>
      <c r="CU167" s="11">
        <f>ACOS((DA167^2+AM167^2-(AE167-AT167)^2)/(2*DA167*AM167))-CD167</f>
        <v>0.3723251664717009</v>
      </c>
      <c r="CV167" s="11">
        <f>CU167*(180/PI())</f>
        <v>21.332660645334244</v>
      </c>
      <c r="CW167" s="2" t="s">
        <v>13</v>
      </c>
      <c r="CX167" s="11">
        <f>((PI()/2)-CD167)-(CU167+CR167)</f>
        <v>0.21897761959600404</v>
      </c>
      <c r="CY167" s="11">
        <f>CX167*(180/PI())</f>
        <v>12.546493410672262</v>
      </c>
      <c r="DA167" s="11">
        <f>SQRT(AM167^2+(AE167-AT167)^2)</f>
        <v>0.9488981742846285</v>
      </c>
      <c r="DB167" s="11">
        <f>SQRT((AM167-AH167)^2+(AE167-AT167)^2)</f>
        <v>0.8903493327620853</v>
      </c>
      <c r="DC167" s="11">
        <f>SQRT((AG167-AM167)^2+(AT167-AH167)^2)</f>
        <v>0.8903493327620853</v>
      </c>
      <c r="DD167" s="11">
        <f>SQRT((AG167-AM167)^2+AT167^2)</f>
        <v>0.9488981742846285</v>
      </c>
      <c r="DE167" s="11">
        <f>SQRT(AM167^2+AT167^2)</f>
        <v>0.5386911458025894</v>
      </c>
      <c r="DF167" s="11">
        <f>DC167*SIN(CK167+CN167)</f>
        <v>0.4777748521530725</v>
      </c>
      <c r="DG167" s="11">
        <f>DE167*SIN(CP167+CD167)</f>
        <v>0.5386911458025894</v>
      </c>
      <c r="DH167" s="11">
        <f>DB167*SIN(CU167+CR167)</f>
        <v>0.4777748521530725</v>
      </c>
      <c r="DI167" s="11">
        <f>DD167*SIN(CF167+CI167+CK167)</f>
        <v>0.8838834764831843</v>
      </c>
      <c r="DJ167" s="11">
        <f>DA167*SIN(CR167+CX167+CD167)</f>
        <v>0.8838834764831843</v>
      </c>
      <c r="DK167" s="11"/>
      <c r="DL167" s="11"/>
      <c r="DM167" s="11"/>
      <c r="DN167" s="11"/>
      <c r="DO167" s="11"/>
      <c r="DP167" s="11"/>
      <c r="DQ167" s="11"/>
      <c r="DR167" s="11"/>
    </row>
    <row r="168" spans="1:122" ht="15">
      <c r="A168" s="1">
        <v>168</v>
      </c>
      <c r="B168" s="14" t="s">
        <v>116</v>
      </c>
      <c r="C168" s="15" t="s">
        <v>277</v>
      </c>
      <c r="D168" s="13">
        <v>1.25</v>
      </c>
      <c r="E168" s="13">
        <v>1.25</v>
      </c>
      <c r="F168" s="12">
        <v>0.125</v>
      </c>
      <c r="G168" s="8">
        <f>H168*490/144</f>
        <v>1.0101996527777777</v>
      </c>
      <c r="H168" s="16">
        <f>AH168*(AD168+AG168)</f>
        <v>0.296875</v>
      </c>
      <c r="I168" s="8">
        <f>BD168</f>
        <v>0.04394638329221491</v>
      </c>
      <c r="J168" s="11">
        <f>BN168</f>
        <v>0.049297787899753996</v>
      </c>
      <c r="K168" s="11">
        <f>BI168</f>
        <v>0.38474656940447616</v>
      </c>
      <c r="L168" s="11">
        <f>AM168</f>
        <v>0.35855263157894735</v>
      </c>
      <c r="M168" s="11">
        <f>AO168</f>
        <v>0.8914473684210527</v>
      </c>
      <c r="N168" s="8">
        <f>BE168</f>
        <v>0.04394638329221491</v>
      </c>
      <c r="O168" s="11">
        <f>BO168</f>
        <v>0.049297787899753996</v>
      </c>
      <c r="P168" s="11">
        <f>BJ168</f>
        <v>0.38474656940447616</v>
      </c>
      <c r="Q168" s="11">
        <f>AT168</f>
        <v>0.35855263157894735</v>
      </c>
      <c r="R168" s="11">
        <f>AV168</f>
        <v>0.8914473684210527</v>
      </c>
      <c r="S168" s="8">
        <f>BF168</f>
        <v>0.01792613246984649</v>
      </c>
      <c r="T168" s="11">
        <f>BU168</f>
        <v>0.03535238264479403</v>
      </c>
      <c r="U168" s="11">
        <f>BK168</f>
        <v>0.24572904184018102</v>
      </c>
      <c r="V168" s="11">
        <f>BT168</f>
        <v>0.507069994403511</v>
      </c>
      <c r="W168" s="8">
        <f>BG168</f>
        <v>0.06996663411458333</v>
      </c>
      <c r="X168" s="11">
        <f>BZ168</f>
        <v>0.07915821030275186</v>
      </c>
      <c r="Y168" s="11">
        <f>BL168</f>
        <v>0.4854658415721268</v>
      </c>
      <c r="Z168" s="11">
        <f>BY168</f>
        <v>0.8838834764831843</v>
      </c>
      <c r="AA168" s="11">
        <f>BA168</f>
        <v>45</v>
      </c>
      <c r="AB168" s="11">
        <f>BB168</f>
        <v>1</v>
      </c>
      <c r="AD168" s="8">
        <f>AE168-AH168</f>
        <v>1.125</v>
      </c>
      <c r="AE168" s="11">
        <f>E168</f>
        <v>1.25</v>
      </c>
      <c r="AF168" s="11">
        <f>AG168-AH168</f>
        <v>1.125</v>
      </c>
      <c r="AG168" s="11">
        <f>D168</f>
        <v>1.25</v>
      </c>
      <c r="AH168" s="11">
        <f>F168</f>
        <v>0.125</v>
      </c>
      <c r="AI168" s="8">
        <f>AG168*AH168</f>
        <v>0.15625</v>
      </c>
      <c r="AJ168" s="11">
        <f>AG168/2</f>
        <v>0.625</v>
      </c>
      <c r="AK168" s="11">
        <f>AD168*AH168</f>
        <v>0.140625</v>
      </c>
      <c r="AL168" s="11">
        <f>AH168/2</f>
        <v>0.0625</v>
      </c>
      <c r="AM168" s="11">
        <f>(AI168*AJ168+AK168*AL168)/(AI168+AK168)</f>
        <v>0.35855263157894735</v>
      </c>
      <c r="AN168" s="11"/>
      <c r="AO168" s="11">
        <f>AG168-AM168</f>
        <v>0.8914473684210527</v>
      </c>
      <c r="AP168" s="8">
        <f>AE168*AH168</f>
        <v>0.15625</v>
      </c>
      <c r="AQ168" s="11">
        <f>AE168/2</f>
        <v>0.625</v>
      </c>
      <c r="AR168" s="11">
        <f>AF168*AH168</f>
        <v>0.140625</v>
      </c>
      <c r="AS168" s="11">
        <f>AH168/2</f>
        <v>0.0625</v>
      </c>
      <c r="AT168" s="11">
        <f>(AP168*AQ168+AR168*AS168)/(AP168+AR168)</f>
        <v>0.35855263157894735</v>
      </c>
      <c r="AU168" s="11"/>
      <c r="AV168" s="11">
        <f>AE168-AT168</f>
        <v>0.8914473684210527</v>
      </c>
      <c r="AX168" s="11">
        <f>-(AD168*AE168*AF168*AG168*AH168)/(4*(AE168+AF168))</f>
        <v>-0.02602025082236842</v>
      </c>
      <c r="AY168" s="11" t="str">
        <f>IF(AE168=AG168,"N/A",(2*AX168)/(BE168-BD168))</f>
        <v>N/A</v>
      </c>
      <c r="AZ168" s="11">
        <f>IF(AE168=AG168,PI()/4,(1/2)*ATAN(AY168))</f>
        <v>0.7853981633974483</v>
      </c>
      <c r="BA168" s="11">
        <f>IF(AE168=AG168,45,(1/2)*ATAN(AY168)*(180/PI()))</f>
        <v>45</v>
      </c>
      <c r="BB168" s="11">
        <f>IF(AE168=AG168,1,TAN(BA168/(180/PI())))</f>
        <v>1</v>
      </c>
      <c r="BD168" s="11">
        <f>(1/3)*(AH168*(AG168-AM168)^3+AE168*AM168^3-AD168*(AM168-AH168)^3)</f>
        <v>0.04394638329221491</v>
      </c>
      <c r="BE168" s="11">
        <f>(1/3)*(AH168*(AE168-AT168)^3+AG168*AT168^3-AF168*(AT168-AH168)^3)</f>
        <v>0.04394638329221491</v>
      </c>
      <c r="BF168" s="11">
        <f>BD168*(SIN(AZ168))^2+BE168*(COS(AZ168))^2+AX168*SIN(2*AZ168)</f>
        <v>0.01792613246984649</v>
      </c>
      <c r="BG168" s="11">
        <f>BD168*COS(AZ168)^2+BE168*SIN(AZ168)^2-AX168*SIN(2*AZ168)</f>
        <v>0.06996663411458333</v>
      </c>
      <c r="BH168" s="11"/>
      <c r="BI168" s="8">
        <f>SQRT(BD168/H168)</f>
        <v>0.38474656940447616</v>
      </c>
      <c r="BJ168" s="11">
        <f>SQRT(BE168/H168)</f>
        <v>0.38474656940447616</v>
      </c>
      <c r="BK168" s="11">
        <f>SQRT(BF168/H168)</f>
        <v>0.24572904184018102</v>
      </c>
      <c r="BL168" s="11">
        <f>SQRT(BG168/H168)</f>
        <v>0.4854658415721268</v>
      </c>
      <c r="BM168" s="11"/>
      <c r="BN168" s="8">
        <f>BD168/(AG168-AM168)</f>
        <v>0.049297787899753996</v>
      </c>
      <c r="BO168" s="11">
        <f>BE168/(AE168-AT168)</f>
        <v>0.049297787899753996</v>
      </c>
      <c r="BP168" s="11"/>
      <c r="BQ168" s="8">
        <f>DF168</f>
        <v>0.46520182972799123</v>
      </c>
      <c r="BR168" s="11">
        <f>DG168</f>
        <v>0.507069994403511</v>
      </c>
      <c r="BS168" s="11">
        <f>DH168</f>
        <v>0.46520182972799123</v>
      </c>
      <c r="BT168" s="11">
        <f>LARGE(BQ168:BS168,1)</f>
        <v>0.507069994403511</v>
      </c>
      <c r="BU168" s="11">
        <f>BF168/BT168</f>
        <v>0.03535238264479403</v>
      </c>
      <c r="BV168" s="11"/>
      <c r="BW168" s="8">
        <f>DI168</f>
        <v>0.8838834764831843</v>
      </c>
      <c r="BX168" s="11">
        <f>DJ168</f>
        <v>0.8838834764831843</v>
      </c>
      <c r="BY168" s="11">
        <f>LARGE(BW168:BX168,1)</f>
        <v>0.8838834764831843</v>
      </c>
      <c r="BZ168" s="11">
        <f>BG168/BY168</f>
        <v>0.07915821030275186</v>
      </c>
      <c r="CA168" s="11"/>
      <c r="CC168" s="11"/>
      <c r="CD168" s="11">
        <f>AZ168</f>
        <v>0.7853981633974483</v>
      </c>
      <c r="CE168" s="11">
        <f>CD168*(180/PI())</f>
        <v>45</v>
      </c>
      <c r="CF168" s="11">
        <f>(PI()/2)-CD168</f>
        <v>0.7853981633974483</v>
      </c>
      <c r="CG168" s="11">
        <f>CF168*(180/PI())</f>
        <v>45</v>
      </c>
      <c r="CH168" s="2" t="s">
        <v>13</v>
      </c>
      <c r="CI168" s="11">
        <f>CD168-(CK168+CN168)</f>
        <v>0.2562335991238338</v>
      </c>
      <c r="CJ168" s="11">
        <f>CI168*(180/PI())</f>
        <v>14.681103799242706</v>
      </c>
      <c r="CK168" s="11">
        <f>ACOS((DD168^2+DC168^2-AH168^2)/(2*DD168*DC168))</f>
        <v>0.1261799594015367</v>
      </c>
      <c r="CL168" s="11">
        <f>CK168*(180/PI())</f>
        <v>7.229579132840126</v>
      </c>
      <c r="CM168" s="2" t="s">
        <v>13</v>
      </c>
      <c r="CN168" s="11">
        <f>ACOS((AT168^2+DD168^2-(AG168-AM168)^2)/(2*AT168*DD168))-CF168</f>
        <v>0.40298460487207777</v>
      </c>
      <c r="CO168" s="11">
        <f>CN168*(180/PI())</f>
        <v>23.089317067917168</v>
      </c>
      <c r="CP168" s="11">
        <f>ATAN(AT168/AM168)</f>
        <v>0.7853981633974483</v>
      </c>
      <c r="CQ168" s="11">
        <f>CP168*(180/PI())</f>
        <v>45</v>
      </c>
      <c r="CR168" s="11">
        <f>ACOS((DB168^2+DA168^2-AH168^2)/(2*DB168*DA168))</f>
        <v>0.1261799594015367</v>
      </c>
      <c r="CS168" s="11">
        <f>CR168*(180/PI())</f>
        <v>7.229579132840126</v>
      </c>
      <c r="CT168" s="2" t="s">
        <v>13</v>
      </c>
      <c r="CU168" s="11">
        <f>ACOS((DA168^2+AM168^2-(AE168-AT168)^2)/(2*DA168*AM168))-CD168</f>
        <v>0.40298460487207777</v>
      </c>
      <c r="CV168" s="11">
        <f>CU168*(180/PI())</f>
        <v>23.089317067917168</v>
      </c>
      <c r="CW168" s="2" t="s">
        <v>13</v>
      </c>
      <c r="CX168" s="11">
        <f>((PI()/2)-CD168)-(CU168+CR168)</f>
        <v>0.2562335991238338</v>
      </c>
      <c r="CY168" s="11">
        <f>CX168*(180/PI())</f>
        <v>14.681103799242706</v>
      </c>
      <c r="DA168" s="11">
        <f>SQRT(AM168^2+(AE168-AT168)^2)</f>
        <v>0.9608529545549664</v>
      </c>
      <c r="DB168" s="11">
        <f>SQRT((AM168-AH168)^2+(AE168-AT168)^2)</f>
        <v>0.921534178629459</v>
      </c>
      <c r="DC168" s="11">
        <f>SQRT((AG168-AM168)^2+(AT168-AH168)^2)</f>
        <v>0.921534178629459</v>
      </c>
      <c r="DD168" s="11">
        <f>SQRT((AG168-AM168)^2+AT168^2)</f>
        <v>0.9608529545549664</v>
      </c>
      <c r="DE168" s="11">
        <f>SQRT(AM168^2+AT168^2)</f>
        <v>0.507069994403511</v>
      </c>
      <c r="DF168" s="11">
        <f>DC168*SIN(CK168+CN168)</f>
        <v>0.46520182972799123</v>
      </c>
      <c r="DG168" s="11">
        <f>DE168*SIN(CP168+CD168)</f>
        <v>0.507069994403511</v>
      </c>
      <c r="DH168" s="11">
        <f>DB168*SIN(CU168+CR168)</f>
        <v>0.46520182972799123</v>
      </c>
      <c r="DI168" s="11">
        <f>DD168*SIN(CF168+CI168+CK168)</f>
        <v>0.8838834764831843</v>
      </c>
      <c r="DJ168" s="11">
        <f>DA168*SIN(CR168+CX168+CD168)</f>
        <v>0.8838834764831843</v>
      </c>
      <c r="DK168" s="11"/>
      <c r="DL168" s="11"/>
      <c r="DM168" s="11"/>
      <c r="DN168" s="11"/>
      <c r="DO168" s="11"/>
      <c r="DP168" s="11"/>
      <c r="DQ168" s="11"/>
      <c r="DR168" s="11"/>
    </row>
    <row r="169" spans="1:122" ht="15">
      <c r="A169" s="5">
        <v>169</v>
      </c>
      <c r="B169" s="14" t="s">
        <v>116</v>
      </c>
      <c r="C169" s="15" t="s">
        <v>278</v>
      </c>
      <c r="D169" s="13">
        <v>1.25</v>
      </c>
      <c r="E169" s="13">
        <v>1.25</v>
      </c>
      <c r="F169" s="12">
        <v>0.1196</v>
      </c>
      <c r="G169" s="8">
        <f>H169*490/144</f>
        <v>0.9687566777777776</v>
      </c>
      <c r="H169" s="16">
        <f>AH169*(AD169+AG169)</f>
        <v>0.28469584</v>
      </c>
      <c r="I169" s="8">
        <f>BD169</f>
        <v>0.042306499789454416</v>
      </c>
      <c r="J169" s="11">
        <f>BN169</f>
        <v>0.047354427668684425</v>
      </c>
      <c r="K169" s="11">
        <f>BI169</f>
        <v>0.3854898852343989</v>
      </c>
      <c r="L169" s="11">
        <f>AM169</f>
        <v>0.3565988573349016</v>
      </c>
      <c r="M169" s="11">
        <f>AO169</f>
        <v>0.8934011426650984</v>
      </c>
      <c r="N169" s="8">
        <f>BE169</f>
        <v>0.042306499789454416</v>
      </c>
      <c r="O169" s="11">
        <f>BO169</f>
        <v>0.047354427668684425</v>
      </c>
      <c r="P169" s="11">
        <f>BJ169</f>
        <v>0.3854898852343989</v>
      </c>
      <c r="Q169" s="11">
        <f>AT169</f>
        <v>0.3565988573349016</v>
      </c>
      <c r="R169" s="11">
        <f>AV169</f>
        <v>0.8934011426650984</v>
      </c>
      <c r="S169" s="8">
        <f>BF169</f>
        <v>0.01722776802168429</v>
      </c>
      <c r="T169" s="11">
        <f>BU169</f>
        <v>0.034161274895508284</v>
      </c>
      <c r="U169" s="11">
        <f>BK169</f>
        <v>0.24599367858285848</v>
      </c>
      <c r="V169" s="11">
        <f>BT169</f>
        <v>0.5043069403697663</v>
      </c>
      <c r="W169" s="8">
        <f>BG169</f>
        <v>0.06738523155722453</v>
      </c>
      <c r="X169" s="11">
        <f>BZ169</f>
        <v>0.07623768669750274</v>
      </c>
      <c r="Y169" s="11">
        <f>BL169</f>
        <v>0.4865100341548295</v>
      </c>
      <c r="Z169" s="11">
        <f>BY169</f>
        <v>0.8838834764831843</v>
      </c>
      <c r="AA169" s="11">
        <f>BA169</f>
        <v>45</v>
      </c>
      <c r="AB169" s="11">
        <f>BB169</f>
        <v>1</v>
      </c>
      <c r="AD169" s="8">
        <f>AE169-AH169</f>
        <v>1.1304</v>
      </c>
      <c r="AE169" s="11">
        <f>E169</f>
        <v>1.25</v>
      </c>
      <c r="AF169" s="11">
        <f>AG169-AH169</f>
        <v>1.1304</v>
      </c>
      <c r="AG169" s="11">
        <f>D169</f>
        <v>1.25</v>
      </c>
      <c r="AH169" s="11">
        <f>F169</f>
        <v>0.1196</v>
      </c>
      <c r="AI169" s="8">
        <f>AG169*AH169</f>
        <v>0.1495</v>
      </c>
      <c r="AJ169" s="11">
        <f>AG169/2</f>
        <v>0.625</v>
      </c>
      <c r="AK169" s="11">
        <f>AD169*AH169</f>
        <v>0.13519584</v>
      </c>
      <c r="AL169" s="11">
        <f>AH169/2</f>
        <v>0.0598</v>
      </c>
      <c r="AM169" s="11">
        <f>(AI169*AJ169+AK169*AL169)/(AI169+AK169)</f>
        <v>0.3565988573349016</v>
      </c>
      <c r="AN169" s="11"/>
      <c r="AO169" s="11">
        <f>AG169-AM169</f>
        <v>0.8934011426650984</v>
      </c>
      <c r="AP169" s="8">
        <f>AE169*AH169</f>
        <v>0.1495</v>
      </c>
      <c r="AQ169" s="11">
        <f>AE169/2</f>
        <v>0.625</v>
      </c>
      <c r="AR169" s="11">
        <f>AF169*AH169</f>
        <v>0.13519584</v>
      </c>
      <c r="AS169" s="11">
        <f>AH169/2</f>
        <v>0.0598</v>
      </c>
      <c r="AT169" s="11">
        <f>(AP169*AQ169+AR169*AS169)/(AP169+AR169)</f>
        <v>0.3565988573349016</v>
      </c>
      <c r="AU169" s="11"/>
      <c r="AV169" s="11">
        <f>AE169-AT169</f>
        <v>0.8934011426650984</v>
      </c>
      <c r="AX169" s="11">
        <f>-(AD169*AE169*AF169*AG169*AH169)/(4*(AE169+AF169))</f>
        <v>-0.025078731767770125</v>
      </c>
      <c r="AY169" s="11" t="str">
        <f>IF(AE169=AG169,"N/A",(2*AX169)/(BE169-BD169))</f>
        <v>N/A</v>
      </c>
      <c r="AZ169" s="11">
        <f>IF(AE169=AG169,PI()/4,(1/2)*ATAN(AY169))</f>
        <v>0.7853981633974483</v>
      </c>
      <c r="BA169" s="11">
        <f>IF(AE169=AG169,45,(1/2)*ATAN(AY169)*(180/PI()))</f>
        <v>45</v>
      </c>
      <c r="BB169" s="11">
        <f>IF(AE169=AG169,1,TAN(BA169/(180/PI())))</f>
        <v>1</v>
      </c>
      <c r="BD169" s="11">
        <f>(1/3)*(AH169*(AG169-AM169)^3+AE169*AM169^3-AD169*(AM169-AH169)^3)</f>
        <v>0.042306499789454416</v>
      </c>
      <c r="BE169" s="11">
        <f>(1/3)*(AH169*(AE169-AT169)^3+AG169*AT169^3-AF169*(AT169-AH169)^3)</f>
        <v>0.042306499789454416</v>
      </c>
      <c r="BF169" s="11">
        <f>BD169*(SIN(AZ169))^2+BE169*(COS(AZ169))^2+AX169*SIN(2*AZ169)</f>
        <v>0.01722776802168429</v>
      </c>
      <c r="BG169" s="11">
        <f>BD169*COS(AZ169)^2+BE169*SIN(AZ169)^2-AX169*SIN(2*AZ169)</f>
        <v>0.06738523155722453</v>
      </c>
      <c r="BH169" s="11"/>
      <c r="BI169" s="8">
        <f>SQRT(BD169/H169)</f>
        <v>0.3854898852343989</v>
      </c>
      <c r="BJ169" s="11">
        <f>SQRT(BE169/H169)</f>
        <v>0.3854898852343989</v>
      </c>
      <c r="BK169" s="11">
        <f>SQRT(BF169/H169)</f>
        <v>0.24599367858285848</v>
      </c>
      <c r="BL169" s="11">
        <f>SQRT(BG169/H169)</f>
        <v>0.4865100341548295</v>
      </c>
      <c r="BM169" s="11"/>
      <c r="BN169" s="8">
        <f>BD169/(AG169-AM169)</f>
        <v>0.047354427668684425</v>
      </c>
      <c r="BO169" s="11">
        <f>BE169/(AE169-AT169)</f>
        <v>0.047354427668684425</v>
      </c>
      <c r="BP169" s="11"/>
      <c r="BQ169" s="8">
        <f>DF169</f>
        <v>0.46414650714332883</v>
      </c>
      <c r="BR169" s="11">
        <f>DG169</f>
        <v>0.5043069403697663</v>
      </c>
      <c r="BS169" s="11">
        <f>DH169</f>
        <v>0.46414650714332883</v>
      </c>
      <c r="BT169" s="11">
        <f>LARGE(BQ169:BS169,1)</f>
        <v>0.5043069403697663</v>
      </c>
      <c r="BU169" s="11">
        <f>BF169/BT169</f>
        <v>0.034161274895508284</v>
      </c>
      <c r="BV169" s="11"/>
      <c r="BW169" s="8">
        <f>DI169</f>
        <v>0.8838834764831843</v>
      </c>
      <c r="BX169" s="11">
        <f>DJ169</f>
        <v>0.8838834764831843</v>
      </c>
      <c r="BY169" s="11">
        <f>LARGE(BW169:BX169,1)</f>
        <v>0.8838834764831843</v>
      </c>
      <c r="BZ169" s="11">
        <f>BG169/BY169</f>
        <v>0.07623768669750274</v>
      </c>
      <c r="CA169" s="11"/>
      <c r="CC169" s="11"/>
      <c r="CD169" s="11">
        <f>AZ169</f>
        <v>0.7853981633974483</v>
      </c>
      <c r="CE169" s="11">
        <f>CD169*(180/PI())</f>
        <v>45</v>
      </c>
      <c r="CF169" s="11">
        <f>(PI()/2)-CD169</f>
        <v>0.7853981633974483</v>
      </c>
      <c r="CG169" s="11">
        <f>CF169*(180/PI())</f>
        <v>45</v>
      </c>
      <c r="CH169" s="2" t="s">
        <v>13</v>
      </c>
      <c r="CI169" s="11">
        <f>CD169-(CK169+CN169)</f>
        <v>0.2593046229919891</v>
      </c>
      <c r="CJ169" s="11">
        <f>CI169*(180/PI())</f>
        <v>14.857060505671944</v>
      </c>
      <c r="CK169" s="11">
        <f>ACOS((DD169^2+DC169^2-AH169^2)/(2*DD169*DC169))</f>
        <v>0.12046664824611875</v>
      </c>
      <c r="CL169" s="11">
        <f>CK169*(180/PI())</f>
        <v>6.902230516589665</v>
      </c>
      <c r="CM169" s="2" t="s">
        <v>13</v>
      </c>
      <c r="CN169" s="11">
        <f>ACOS((AT169^2+DD169^2-(AG169-AM169)^2)/(2*AT169*DD169))-CF169</f>
        <v>0.40562689215934045</v>
      </c>
      <c r="CO169" s="11">
        <f>CN169*(180/PI())</f>
        <v>23.24070897773839</v>
      </c>
      <c r="CP169" s="11">
        <f>ATAN(AT169/AM169)</f>
        <v>0.7853981633974483</v>
      </c>
      <c r="CQ169" s="11">
        <f>CP169*(180/PI())</f>
        <v>45</v>
      </c>
      <c r="CR169" s="11">
        <f>ACOS((DB169^2+DA169^2-AH169^2)/(2*DB169*DA169))</f>
        <v>0.12046664824611875</v>
      </c>
      <c r="CS169" s="11">
        <f>CR169*(180/PI())</f>
        <v>6.902230516589665</v>
      </c>
      <c r="CT169" s="2" t="s">
        <v>13</v>
      </c>
      <c r="CU169" s="11">
        <f>ACOS((DA169^2+AM169^2-(AE169-AT169)^2)/(2*DA169*AM169))-CD169</f>
        <v>0.40562689215934045</v>
      </c>
      <c r="CV169" s="11">
        <f>CU169*(180/PI())</f>
        <v>23.24070897773839</v>
      </c>
      <c r="CW169" s="2" t="s">
        <v>13</v>
      </c>
      <c r="CX169" s="11">
        <f>((PI()/2)-CD169)-(CU169+CR169)</f>
        <v>0.2593046229919891</v>
      </c>
      <c r="CY169" s="11">
        <f>CX169*(180/PI())</f>
        <v>14.857060505671944</v>
      </c>
      <c r="DA169" s="11">
        <f>SQRT(AM169^2+(AE169-AT169)^2)</f>
        <v>0.961939887294347</v>
      </c>
      <c r="DB169" s="11">
        <f>SQRT((AM169-AH169)^2+(AE169-AT169)^2)</f>
        <v>0.9243019312396532</v>
      </c>
      <c r="DC169" s="11">
        <f>SQRT((AG169-AM169)^2+(AT169-AH169)^2)</f>
        <v>0.9243019312396532</v>
      </c>
      <c r="DD169" s="11">
        <f>SQRT((AG169-AM169)^2+AT169^2)</f>
        <v>0.961939887294347</v>
      </c>
      <c r="DE169" s="11">
        <f>SQRT(AM169^2+AT169^2)</f>
        <v>0.5043069403697663</v>
      </c>
      <c r="DF169" s="11">
        <f>DC169*SIN(CK169+CN169)</f>
        <v>0.46414650714332883</v>
      </c>
      <c r="DG169" s="11">
        <f>DE169*SIN(CP169+CD169)</f>
        <v>0.5043069403697663</v>
      </c>
      <c r="DH169" s="11">
        <f>DB169*SIN(CU169+CR169)</f>
        <v>0.46414650714332883</v>
      </c>
      <c r="DI169" s="11">
        <f>DD169*SIN(CF169+CI169+CK169)</f>
        <v>0.8838834764831843</v>
      </c>
      <c r="DJ169" s="11">
        <f>DA169*SIN(CR169+CX169+CD169)</f>
        <v>0.8838834764831843</v>
      </c>
      <c r="DK169" s="11"/>
      <c r="DL169" s="11"/>
      <c r="DM169" s="11"/>
      <c r="DN169" s="11"/>
      <c r="DO169" s="11"/>
      <c r="DP169" s="11"/>
      <c r="DQ169" s="11"/>
      <c r="DR169" s="11"/>
    </row>
    <row r="170" spans="1:122" ht="15">
      <c r="A170" s="1">
        <v>170</v>
      </c>
      <c r="B170" s="14" t="s">
        <v>116</v>
      </c>
      <c r="C170" s="15" t="s">
        <v>279</v>
      </c>
      <c r="D170" s="13">
        <v>1.125</v>
      </c>
      <c r="E170" s="13">
        <v>1.125</v>
      </c>
      <c r="F170" s="13">
        <v>0.125</v>
      </c>
      <c r="G170" s="8">
        <f>H170*490/144</f>
        <v>0.9038628472222222</v>
      </c>
      <c r="H170" s="16">
        <f>AH170*(AD170+AG170)</f>
        <v>0.265625</v>
      </c>
      <c r="I170" s="8">
        <f>BD170</f>
        <v>0.03153842103247549</v>
      </c>
      <c r="J170" s="11">
        <f>BN170</f>
        <v>0.03953203004992319</v>
      </c>
      <c r="K170" s="11">
        <f>BI170</f>
        <v>0.34457637641179667</v>
      </c>
      <c r="L170" s="11">
        <f>AM170</f>
        <v>0.3272058823529412</v>
      </c>
      <c r="M170" s="11">
        <f>AO170</f>
        <v>0.7977941176470589</v>
      </c>
      <c r="N170" s="8">
        <f>BE170</f>
        <v>0.03153842103247549</v>
      </c>
      <c r="O170" s="11">
        <f>BO170</f>
        <v>0.03953203004992319</v>
      </c>
      <c r="P170" s="11">
        <f>BJ170</f>
        <v>0.34457637641179667</v>
      </c>
      <c r="Q170" s="11">
        <f>AT170</f>
        <v>0.3272058823529412</v>
      </c>
      <c r="R170" s="11">
        <f>AV170</f>
        <v>0.7977941176470589</v>
      </c>
      <c r="S170" s="8">
        <f>BF170</f>
        <v>0.012926288679534315</v>
      </c>
      <c r="T170" s="11">
        <f>BU170</f>
        <v>0.027934297253905886</v>
      </c>
      <c r="U170" s="11">
        <f>BK170</f>
        <v>0.2205984474760307</v>
      </c>
      <c r="V170" s="11">
        <f>BT170</f>
        <v>0.4627389965117848</v>
      </c>
      <c r="W170" s="8">
        <f>BG170</f>
        <v>0.05015055338541667</v>
      </c>
      <c r="X170" s="11">
        <f>BZ170</f>
        <v>0.0630431935628197</v>
      </c>
      <c r="Y170" s="11">
        <f>BL170</f>
        <v>0.4345136169711294</v>
      </c>
      <c r="Z170" s="11">
        <f>BY170</f>
        <v>0.7954951288348662</v>
      </c>
      <c r="AA170" s="11">
        <f>BA170</f>
        <v>45</v>
      </c>
      <c r="AB170" s="11">
        <f>BB170</f>
        <v>1</v>
      </c>
      <c r="AD170" s="8">
        <f>AE170-AH170</f>
        <v>1</v>
      </c>
      <c r="AE170" s="11">
        <f>E170</f>
        <v>1.125</v>
      </c>
      <c r="AF170" s="11">
        <f>AG170-AH170</f>
        <v>1</v>
      </c>
      <c r="AG170" s="11">
        <f>D170</f>
        <v>1.125</v>
      </c>
      <c r="AH170" s="11">
        <f>F170</f>
        <v>0.125</v>
      </c>
      <c r="AI170" s="8">
        <f>AG170*AH170</f>
        <v>0.140625</v>
      </c>
      <c r="AJ170" s="11">
        <f>AG170/2</f>
        <v>0.5625</v>
      </c>
      <c r="AK170" s="11">
        <f>AD170*AH170</f>
        <v>0.125</v>
      </c>
      <c r="AL170" s="11">
        <f>AH170/2</f>
        <v>0.0625</v>
      </c>
      <c r="AM170" s="11">
        <f>(AI170*AJ170+AK170*AL170)/(AI170+AK170)</f>
        <v>0.3272058823529412</v>
      </c>
      <c r="AN170" s="11"/>
      <c r="AO170" s="11">
        <f>AG170-AM170</f>
        <v>0.7977941176470589</v>
      </c>
      <c r="AP170" s="8">
        <f>AE170*AH170</f>
        <v>0.140625</v>
      </c>
      <c r="AQ170" s="11">
        <f>AE170/2</f>
        <v>0.5625</v>
      </c>
      <c r="AR170" s="11">
        <f>AF170*AH170</f>
        <v>0.125</v>
      </c>
      <c r="AS170" s="11">
        <f>AH170/2</f>
        <v>0.0625</v>
      </c>
      <c r="AT170" s="11">
        <f>(AP170*AQ170+AR170*AS170)/(AP170+AR170)</f>
        <v>0.3272058823529412</v>
      </c>
      <c r="AU170" s="11"/>
      <c r="AV170" s="11">
        <f>AE170-AT170</f>
        <v>0.7977941176470589</v>
      </c>
      <c r="AX170" s="11">
        <f>-(AD170*AE170*AF170*AG170*AH170)/(4*(AE170+AF170))</f>
        <v>-0.018612132352941176</v>
      </c>
      <c r="AY170" s="11" t="str">
        <f>IF(AE170=AG170,"N/A",(2*AX170)/(BE170-BD170))</f>
        <v>N/A</v>
      </c>
      <c r="AZ170" s="11">
        <f>IF(AE170=AG170,PI()/4,(1/2)*ATAN(AY170))</f>
        <v>0.7853981633974483</v>
      </c>
      <c r="BA170" s="11">
        <f>IF(AE170=AG170,45,(1/2)*ATAN(AY170)*(180/PI()))</f>
        <v>45</v>
      </c>
      <c r="BB170" s="11">
        <f>IF(AE170=AG170,1,TAN(BA170/(180/PI())))</f>
        <v>1</v>
      </c>
      <c r="BD170" s="11">
        <f>(1/3)*(AH170*(AG170-AM170)^3+AE170*AM170^3-AD170*(AM170-AH170)^3)</f>
        <v>0.03153842103247549</v>
      </c>
      <c r="BE170" s="11">
        <f>(1/3)*(AH170*(AE170-AT170)^3+AG170*AT170^3-AF170*(AT170-AH170)^3)</f>
        <v>0.03153842103247549</v>
      </c>
      <c r="BF170" s="11">
        <f>BD170*(SIN(AZ170))^2+BE170*(COS(AZ170))^2+AX170*SIN(2*AZ170)</f>
        <v>0.012926288679534315</v>
      </c>
      <c r="BG170" s="11">
        <f>BD170*COS(AZ170)^2+BE170*SIN(AZ170)^2-AX170*SIN(2*AZ170)</f>
        <v>0.05015055338541667</v>
      </c>
      <c r="BH170" s="11"/>
      <c r="BI170" s="8">
        <f>SQRT(BD170/H170)</f>
        <v>0.34457637641179667</v>
      </c>
      <c r="BJ170" s="11">
        <f>SQRT(BE170/H170)</f>
        <v>0.34457637641179667</v>
      </c>
      <c r="BK170" s="11">
        <f>SQRT(BF170/H170)</f>
        <v>0.2205984474760307</v>
      </c>
      <c r="BL170" s="11">
        <f>SQRT(BG170/H170)</f>
        <v>0.4345136169711294</v>
      </c>
      <c r="BM170" s="11"/>
      <c r="BN170" s="8">
        <f>BD170/(AG170-AM170)</f>
        <v>0.03953203004992319</v>
      </c>
      <c r="BO170" s="11">
        <f>BE170/(AE170-AT170)</f>
        <v>0.03953203004992319</v>
      </c>
      <c r="BP170" s="11"/>
      <c r="BQ170" s="8">
        <f>DF170</f>
        <v>0.42114447997139914</v>
      </c>
      <c r="BR170" s="11">
        <f>DG170</f>
        <v>0.4627389965117848</v>
      </c>
      <c r="BS170" s="11">
        <f>DH170</f>
        <v>0.42114447997139914</v>
      </c>
      <c r="BT170" s="11">
        <f>LARGE(BQ170:BS170,1)</f>
        <v>0.4627389965117848</v>
      </c>
      <c r="BU170" s="11">
        <f>BF170/BT170</f>
        <v>0.027934297253905886</v>
      </c>
      <c r="BV170" s="11"/>
      <c r="BW170" s="8">
        <f>DI170</f>
        <v>0.7954951288348662</v>
      </c>
      <c r="BX170" s="11">
        <f>DJ170</f>
        <v>0.7954951288348662</v>
      </c>
      <c r="BY170" s="11">
        <f>LARGE(BW170:BX170,1)</f>
        <v>0.7954951288348662</v>
      </c>
      <c r="BZ170" s="11">
        <f>BG170/BY170</f>
        <v>0.0630431935628197</v>
      </c>
      <c r="CA170" s="11"/>
      <c r="CC170" s="11"/>
      <c r="CD170" s="11">
        <f>AZ170</f>
        <v>0.7853981633974483</v>
      </c>
      <c r="CE170" s="11">
        <f>CD170*(180/PI())</f>
        <v>45</v>
      </c>
      <c r="CF170" s="11">
        <f>(PI()/2)-CD170</f>
        <v>0.7853981633974483</v>
      </c>
      <c r="CG170" s="11">
        <f>CF170*(180/PI())</f>
        <v>45</v>
      </c>
      <c r="CH170" s="2" t="s">
        <v>13</v>
      </c>
      <c r="CI170" s="11">
        <f>CD170-(CK170+CN170)</f>
        <v>0.2482289225372727</v>
      </c>
      <c r="CJ170" s="11">
        <f>CI170*(180/PI())</f>
        <v>14.222469614465567</v>
      </c>
      <c r="CK170" s="11">
        <f>ACOS((DD170^2+DC170^2-AH170^2)/(2*DD170*DC170))</f>
        <v>0.1409866563812745</v>
      </c>
      <c r="CL170" s="11">
        <f>CK170*(180/PI())</f>
        <v>8.077940378308204</v>
      </c>
      <c r="CM170" s="2" t="s">
        <v>13</v>
      </c>
      <c r="CN170" s="11">
        <f>ACOS((AT170^2+DD170^2-(AG170-AM170)^2)/(2*AT170*DD170))-CF170</f>
        <v>0.3961825844789011</v>
      </c>
      <c r="CO170" s="11">
        <f>CN170*(180/PI())</f>
        <v>22.699590007226227</v>
      </c>
      <c r="CP170" s="11">
        <f>ATAN(AT170/AM170)</f>
        <v>0.7853981633974483</v>
      </c>
      <c r="CQ170" s="11">
        <f>CP170*(180/PI())</f>
        <v>45</v>
      </c>
      <c r="CR170" s="11">
        <f>ACOS((DB170^2+DA170^2-AH170^2)/(2*DB170*DA170))</f>
        <v>0.1409866563812745</v>
      </c>
      <c r="CS170" s="11">
        <f>CR170*(180/PI())</f>
        <v>8.077940378308204</v>
      </c>
      <c r="CT170" s="2" t="s">
        <v>13</v>
      </c>
      <c r="CU170" s="11">
        <f>ACOS((DA170^2+AM170^2-(AE170-AT170)^2)/(2*DA170*AM170))-CD170</f>
        <v>0.3961825844789011</v>
      </c>
      <c r="CV170" s="11">
        <f>CU170*(180/PI())</f>
        <v>22.699590007226227</v>
      </c>
      <c r="CW170" s="2" t="s">
        <v>13</v>
      </c>
      <c r="CX170" s="11">
        <f>((PI()/2)-CD170)-(CU170+CR170)</f>
        <v>0.2482289225372727</v>
      </c>
      <c r="CY170" s="11">
        <f>CX170*(180/PI())</f>
        <v>14.222469614465567</v>
      </c>
      <c r="DA170" s="11">
        <f>SQRT(AM170^2+(AE170-AT170)^2)</f>
        <v>0.8622871584330919</v>
      </c>
      <c r="DB170" s="11">
        <f>SQRT((AM170-AH170)^2+(AE170-AT170)^2)</f>
        <v>0.8230204572247162</v>
      </c>
      <c r="DC170" s="11">
        <f>SQRT((AG170-AM170)^2+(AT170-AH170)^2)</f>
        <v>0.8230204572247162</v>
      </c>
      <c r="DD170" s="11">
        <f>SQRT((AG170-AM170)^2+AT170^2)</f>
        <v>0.8622871584330919</v>
      </c>
      <c r="DE170" s="11">
        <f>SQRT(AM170^2+AT170^2)</f>
        <v>0.4627389965117848</v>
      </c>
      <c r="DF170" s="11">
        <f>DC170*SIN(CK170+CN170)</f>
        <v>0.42114447997139914</v>
      </c>
      <c r="DG170" s="11">
        <f>DE170*SIN(CP170+CD170)</f>
        <v>0.4627389965117848</v>
      </c>
      <c r="DH170" s="11">
        <f>DB170*SIN(CU170+CR170)</f>
        <v>0.42114447997139914</v>
      </c>
      <c r="DI170" s="11">
        <f>DD170*SIN(CF170+CI170+CK170)</f>
        <v>0.7954951288348662</v>
      </c>
      <c r="DJ170" s="11">
        <f>DA170*SIN(CR170+CX170+CD170)</f>
        <v>0.7954951288348662</v>
      </c>
      <c r="DK170" s="11"/>
      <c r="DL170" s="11"/>
      <c r="DM170" s="11"/>
      <c r="DN170" s="11"/>
      <c r="DO170" s="11"/>
      <c r="DP170" s="11"/>
      <c r="DQ170" s="11"/>
      <c r="DR170" s="11"/>
    </row>
    <row r="171" spans="1:122" ht="15">
      <c r="A171" s="5">
        <v>171</v>
      </c>
      <c r="B171" s="14" t="s">
        <v>116</v>
      </c>
      <c r="C171" s="15" t="s">
        <v>280</v>
      </c>
      <c r="D171" s="13">
        <v>1</v>
      </c>
      <c r="E171" s="13">
        <v>1</v>
      </c>
      <c r="F171" s="12">
        <v>0.25</v>
      </c>
      <c r="G171" s="8">
        <f>H171*490/144</f>
        <v>1.4887152777777777</v>
      </c>
      <c r="H171" s="16">
        <f>AH171*(AD171+AG171)</f>
        <v>0.4375</v>
      </c>
      <c r="I171" s="8">
        <f>BD171</f>
        <v>0.036876860119047616</v>
      </c>
      <c r="J171" s="11">
        <f>BN171</f>
        <v>0.05581362612612612</v>
      </c>
      <c r="K171" s="11">
        <f>BI171</f>
        <v>0.2903273428156476</v>
      </c>
      <c r="L171" s="11">
        <f>AM171</f>
        <v>0.3392857142857143</v>
      </c>
      <c r="M171" s="11">
        <f>AO171</f>
        <v>0.6607142857142857</v>
      </c>
      <c r="N171" s="8">
        <f>BE171</f>
        <v>0.036876860119047616</v>
      </c>
      <c r="O171" s="11">
        <f>BO171</f>
        <v>0.05581362612612612</v>
      </c>
      <c r="P171" s="11">
        <f>BJ171</f>
        <v>0.2903273428156476</v>
      </c>
      <c r="Q171" s="11">
        <f>AT171</f>
        <v>0.3392857142857143</v>
      </c>
      <c r="R171" s="11">
        <f>AV171</f>
        <v>0.6607142857142857</v>
      </c>
      <c r="S171" s="8">
        <f>BF171</f>
        <v>0.0167875744047619</v>
      </c>
      <c r="T171" s="11">
        <f>BU171</f>
        <v>0.03498705427745937</v>
      </c>
      <c r="U171" s="11">
        <f>BK171</f>
        <v>0.19588669847505158</v>
      </c>
      <c r="V171" s="11">
        <f>BT171</f>
        <v>0.4798224586623001</v>
      </c>
      <c r="W171" s="8">
        <f>BG171</f>
        <v>0.05696614583333333</v>
      </c>
      <c r="X171" s="11">
        <f>BZ171</f>
        <v>0.08056229603362357</v>
      </c>
      <c r="Y171" s="11">
        <f>BL171</f>
        <v>0.3608439182435161</v>
      </c>
      <c r="Z171" s="11">
        <f>BY171</f>
        <v>0.7071067811865476</v>
      </c>
      <c r="AA171" s="11">
        <f>BA171</f>
        <v>45</v>
      </c>
      <c r="AB171" s="11">
        <f>BB171</f>
        <v>1</v>
      </c>
      <c r="AD171" s="8">
        <f>AE171-AH171</f>
        <v>0.75</v>
      </c>
      <c r="AE171" s="11">
        <f>E171</f>
        <v>1</v>
      </c>
      <c r="AF171" s="11">
        <f>AG171-AH171</f>
        <v>0.75</v>
      </c>
      <c r="AG171" s="11">
        <f>D171</f>
        <v>1</v>
      </c>
      <c r="AH171" s="11">
        <f>F171</f>
        <v>0.25</v>
      </c>
      <c r="AI171" s="8">
        <f>AG171*AH171</f>
        <v>0.25</v>
      </c>
      <c r="AJ171" s="11">
        <f>AG171/2</f>
        <v>0.5</v>
      </c>
      <c r="AK171" s="11">
        <f>AD171*AH171</f>
        <v>0.1875</v>
      </c>
      <c r="AL171" s="11">
        <f>AH171/2</f>
        <v>0.125</v>
      </c>
      <c r="AM171" s="11">
        <f>(AI171*AJ171+AK171*AL171)/(AI171+AK171)</f>
        <v>0.3392857142857143</v>
      </c>
      <c r="AN171" s="11"/>
      <c r="AO171" s="11">
        <f>AG171-AM171</f>
        <v>0.6607142857142857</v>
      </c>
      <c r="AP171" s="8">
        <f>AE171*AH171</f>
        <v>0.25</v>
      </c>
      <c r="AQ171" s="11">
        <f>AE171/2</f>
        <v>0.5</v>
      </c>
      <c r="AR171" s="11">
        <f>AF171*AH171</f>
        <v>0.1875</v>
      </c>
      <c r="AS171" s="11">
        <f>AH171/2</f>
        <v>0.125</v>
      </c>
      <c r="AT171" s="11">
        <f>(AP171*AQ171+AR171*AS171)/(AP171+AR171)</f>
        <v>0.3392857142857143</v>
      </c>
      <c r="AU171" s="11"/>
      <c r="AV171" s="11">
        <f>AE171-AT171</f>
        <v>0.6607142857142857</v>
      </c>
      <c r="AX171" s="11">
        <f>-(AD171*AE171*AF171*AG171*AH171)/(4*(AE171+AF171))</f>
        <v>-0.020089285714285716</v>
      </c>
      <c r="AY171" s="11" t="str">
        <f>IF(AE171=AG171,"N/A",(2*AX171)/(BE171-BD171))</f>
        <v>N/A</v>
      </c>
      <c r="AZ171" s="11">
        <f>IF(AE171=AG171,PI()/4,(1/2)*ATAN(AY171))</f>
        <v>0.7853981633974483</v>
      </c>
      <c r="BA171" s="11">
        <f>IF(AE171=AG171,45,(1/2)*ATAN(AY171)*(180/PI()))</f>
        <v>45</v>
      </c>
      <c r="BB171" s="11">
        <f>IF(AE171=AG171,1,TAN(BA171/(180/PI())))</f>
        <v>1</v>
      </c>
      <c r="BD171" s="11">
        <f>(1/3)*(AH171*(AG171-AM171)^3+AE171*AM171^3-AD171*(AM171-AH171)^3)</f>
        <v>0.036876860119047616</v>
      </c>
      <c r="BE171" s="11">
        <f>(1/3)*(AH171*(AE171-AT171)^3+AG171*AT171^3-AF171*(AT171-AH171)^3)</f>
        <v>0.036876860119047616</v>
      </c>
      <c r="BF171" s="11">
        <f>BD171*(SIN(AZ171))^2+BE171*(COS(AZ171))^2+AX171*SIN(2*AZ171)</f>
        <v>0.0167875744047619</v>
      </c>
      <c r="BG171" s="11">
        <f>BD171*COS(AZ171)^2+BE171*SIN(AZ171)^2-AX171*SIN(2*AZ171)</f>
        <v>0.05696614583333333</v>
      </c>
      <c r="BH171" s="11"/>
      <c r="BI171" s="8">
        <f>SQRT(BD171/H171)</f>
        <v>0.2903273428156476</v>
      </c>
      <c r="BJ171" s="11">
        <f>SQRT(BE171/H171)</f>
        <v>0.2903273428156476</v>
      </c>
      <c r="BK171" s="11">
        <f>SQRT(BF171/H171)</f>
        <v>0.19588669847505158</v>
      </c>
      <c r="BL171" s="11">
        <f>SQRT(BG171/H171)</f>
        <v>0.3608439182435161</v>
      </c>
      <c r="BM171" s="11"/>
      <c r="BN171" s="8">
        <f>BD171/(AG171-AM171)</f>
        <v>0.05581362612612612</v>
      </c>
      <c r="BO171" s="11">
        <f>BE171/(AE171-AT171)</f>
        <v>0.05581362612612612</v>
      </c>
      <c r="BP171" s="11"/>
      <c r="BQ171" s="8">
        <f>DF171</f>
        <v>0.40406101782088427</v>
      </c>
      <c r="BR171" s="11">
        <f>DG171</f>
        <v>0.4798224586623001</v>
      </c>
      <c r="BS171" s="11">
        <f>DH171</f>
        <v>0.40406101782088427</v>
      </c>
      <c r="BT171" s="11">
        <f>LARGE(BQ171:BS171,1)</f>
        <v>0.4798224586623001</v>
      </c>
      <c r="BU171" s="11">
        <f>BF171/BT171</f>
        <v>0.03498705427745937</v>
      </c>
      <c r="BV171" s="11"/>
      <c r="BW171" s="8">
        <f>DI171</f>
        <v>0.7071067811865476</v>
      </c>
      <c r="BX171" s="11">
        <f>DJ171</f>
        <v>0.7071067811865476</v>
      </c>
      <c r="BY171" s="11">
        <f>LARGE(BW171:BX171,1)</f>
        <v>0.7071067811865476</v>
      </c>
      <c r="BZ171" s="11">
        <f>BG171/BY171</f>
        <v>0.08056229603362357</v>
      </c>
      <c r="CA171" s="11"/>
      <c r="CC171" s="11"/>
      <c r="CD171" s="11">
        <f>AZ171</f>
        <v>0.7853981633974483</v>
      </c>
      <c r="CE171" s="11">
        <f>CD171*(180/PI())</f>
        <v>45</v>
      </c>
      <c r="CF171" s="11">
        <f>(PI()/2)-CD171</f>
        <v>0.7853981633974483</v>
      </c>
      <c r="CG171" s="11">
        <f>CF171*(180/PI())</f>
        <v>45</v>
      </c>
      <c r="CH171" s="2" t="s">
        <v>13</v>
      </c>
      <c r="CI171" s="11">
        <f>CD171-(CK171+CN171)</f>
        <v>0.13432144195296858</v>
      </c>
      <c r="CJ171" s="11">
        <f>CI171*(180/PI())</f>
        <v>7.696051722016573</v>
      </c>
      <c r="CK171" s="11">
        <f>ACOS((DD171^2+DC171^2-AH171^2)/(2*DD171*DC171))</f>
        <v>0.3400784408389388</v>
      </c>
      <c r="CL171" s="11">
        <f>CK171*(180/PI())</f>
        <v>19.485059363460646</v>
      </c>
      <c r="CM171" s="2" t="s">
        <v>13</v>
      </c>
      <c r="CN171" s="11">
        <f>ACOS((AT171^2+DD171^2-(AG171-AM171)^2)/(2*AT171*DD171))-CF171</f>
        <v>0.3109982806055409</v>
      </c>
      <c r="CO171" s="11">
        <f>CN171*(180/PI())</f>
        <v>17.818888914522777</v>
      </c>
      <c r="CP171" s="11">
        <f>ATAN(AT171/AM171)</f>
        <v>0.7853981633974483</v>
      </c>
      <c r="CQ171" s="11">
        <f>CP171*(180/PI())</f>
        <v>45</v>
      </c>
      <c r="CR171" s="11">
        <f>ACOS((DB171^2+DA171^2-AH171^2)/(2*DB171*DA171))</f>
        <v>0.3400784408389388</v>
      </c>
      <c r="CS171" s="11">
        <f>CR171*(180/PI())</f>
        <v>19.485059363460646</v>
      </c>
      <c r="CT171" s="2" t="s">
        <v>13</v>
      </c>
      <c r="CU171" s="11">
        <f>ACOS((DA171^2+AM171^2-(AE171-AT171)^2)/(2*DA171*AM171))-CD171</f>
        <v>0.3109982806055409</v>
      </c>
      <c r="CV171" s="11">
        <f>CU171*(180/PI())</f>
        <v>17.818888914522777</v>
      </c>
      <c r="CW171" s="2" t="s">
        <v>13</v>
      </c>
      <c r="CX171" s="11">
        <f>((PI()/2)-CD171)-(CU171+CR171)</f>
        <v>0.13432144195296858</v>
      </c>
      <c r="CY171" s="11">
        <f>CX171*(180/PI())</f>
        <v>7.696051722016573</v>
      </c>
      <c r="DA171" s="11">
        <f>SQRT(AM171^2+(AE171-AT171)^2)</f>
        <v>0.7427369408244794</v>
      </c>
      <c r="DB171" s="11">
        <f>SQRT((AM171-AH171)^2+(AE171-AT171)^2)</f>
        <v>0.6667198108069453</v>
      </c>
      <c r="DC171" s="11">
        <f>SQRT((AG171-AM171)^2+(AT171-AH171)^2)</f>
        <v>0.6667198108069453</v>
      </c>
      <c r="DD171" s="11">
        <f>SQRT((AG171-AM171)^2+AT171^2)</f>
        <v>0.7427369408244794</v>
      </c>
      <c r="DE171" s="11">
        <f>SQRT(AM171^2+AT171^2)</f>
        <v>0.4798224586623001</v>
      </c>
      <c r="DF171" s="11">
        <f>DC171*SIN(CK171+CN171)</f>
        <v>0.40406101782088427</v>
      </c>
      <c r="DG171" s="11">
        <f>DE171*SIN(CP171+CD171)</f>
        <v>0.4798224586623001</v>
      </c>
      <c r="DH171" s="11">
        <f>DB171*SIN(CU171+CR171)</f>
        <v>0.40406101782088427</v>
      </c>
      <c r="DI171" s="11">
        <f>DD171*SIN(CF171+CI171+CK171)</f>
        <v>0.7071067811865476</v>
      </c>
      <c r="DJ171" s="11">
        <f>DA171*SIN(CR171+CX171+CD171)</f>
        <v>0.7071067811865476</v>
      </c>
      <c r="DK171" s="11"/>
      <c r="DL171" s="11"/>
      <c r="DM171" s="11"/>
      <c r="DN171" s="11"/>
      <c r="DO171" s="11"/>
      <c r="DP171" s="11"/>
      <c r="DQ171" s="11"/>
      <c r="DR171" s="11"/>
    </row>
    <row r="172" spans="1:122" ht="15">
      <c r="A172" s="1">
        <v>172</v>
      </c>
      <c r="B172" s="14" t="s">
        <v>116</v>
      </c>
      <c r="C172" s="15" t="s">
        <v>281</v>
      </c>
      <c r="D172" s="13">
        <v>1</v>
      </c>
      <c r="E172" s="13">
        <v>1</v>
      </c>
      <c r="F172" s="12">
        <v>0.1875</v>
      </c>
      <c r="G172" s="8">
        <f>H172*490/144</f>
        <v>1.1564127604166667</v>
      </c>
      <c r="H172" s="16">
        <f>AH172*(AD172+AG172)</f>
        <v>0.33984375</v>
      </c>
      <c r="I172" s="8">
        <f>BD172</f>
        <v>0.02994313733331088</v>
      </c>
      <c r="J172" s="11">
        <f>BN172</f>
        <v>0.04389768000839257</v>
      </c>
      <c r="K172" s="11">
        <f>BI172</f>
        <v>0.29683083067337884</v>
      </c>
      <c r="L172" s="11">
        <f>AM172</f>
        <v>0.31788793103448276</v>
      </c>
      <c r="M172" s="11">
        <f>AO172</f>
        <v>0.6821120689655172</v>
      </c>
      <c r="N172" s="8">
        <f>BE172</f>
        <v>0.02994313733331088</v>
      </c>
      <c r="O172" s="11">
        <f>BO172</f>
        <v>0.04389768000839257</v>
      </c>
      <c r="P172" s="11">
        <f>BJ172</f>
        <v>0.29683083067337884</v>
      </c>
      <c r="Q172" s="11">
        <f>AT172</f>
        <v>0.31788793103448276</v>
      </c>
      <c r="R172" s="11">
        <f>AV172</f>
        <v>0.6821120689655172</v>
      </c>
      <c r="S172" s="8">
        <f>BF172</f>
        <v>0.01287013086779364</v>
      </c>
      <c r="T172" s="11">
        <f>BU172</f>
        <v>0.028628192274427706</v>
      </c>
      <c r="U172" s="11">
        <f>BK172</f>
        <v>0.19460403364223866</v>
      </c>
      <c r="V172" s="11">
        <f>BT172</f>
        <v>0.44956142338368865</v>
      </c>
      <c r="W172" s="8">
        <f>BG172</f>
        <v>0.047016143798828125</v>
      </c>
      <c r="X172" s="11">
        <f>BZ172</f>
        <v>0.06649086821078642</v>
      </c>
      <c r="Y172" s="11">
        <f>BL172</f>
        <v>0.3719493973199401</v>
      </c>
      <c r="Z172" s="11">
        <f>BY172</f>
        <v>0.7071067811865475</v>
      </c>
      <c r="AA172" s="11">
        <f>BA172</f>
        <v>45</v>
      </c>
      <c r="AB172" s="11">
        <f>BB172</f>
        <v>1</v>
      </c>
      <c r="AD172" s="8">
        <f>AE172-AH172</f>
        <v>0.8125</v>
      </c>
      <c r="AE172" s="11">
        <f>E172</f>
        <v>1</v>
      </c>
      <c r="AF172" s="11">
        <f>AG172-AH172</f>
        <v>0.8125</v>
      </c>
      <c r="AG172" s="11">
        <f>D172</f>
        <v>1</v>
      </c>
      <c r="AH172" s="11">
        <f>F172</f>
        <v>0.1875</v>
      </c>
      <c r="AI172" s="8">
        <f>AG172*AH172</f>
        <v>0.1875</v>
      </c>
      <c r="AJ172" s="11">
        <f>AG172/2</f>
        <v>0.5</v>
      </c>
      <c r="AK172" s="11">
        <f>AD172*AH172</f>
        <v>0.15234375</v>
      </c>
      <c r="AL172" s="11">
        <f>AH172/2</f>
        <v>0.09375</v>
      </c>
      <c r="AM172" s="11">
        <f>(AI172*AJ172+AK172*AL172)/(AI172+AK172)</f>
        <v>0.31788793103448276</v>
      </c>
      <c r="AN172" s="11"/>
      <c r="AO172" s="11">
        <f>AG172-AM172</f>
        <v>0.6821120689655172</v>
      </c>
      <c r="AP172" s="8">
        <f>AE172*AH172</f>
        <v>0.1875</v>
      </c>
      <c r="AQ172" s="11">
        <f>AE172/2</f>
        <v>0.5</v>
      </c>
      <c r="AR172" s="11">
        <f>AF172*AH172</f>
        <v>0.15234375</v>
      </c>
      <c r="AS172" s="11">
        <f>AH172/2</f>
        <v>0.09375</v>
      </c>
      <c r="AT172" s="11">
        <f>(AP172*AQ172+AR172*AS172)/(AP172+AR172)</f>
        <v>0.31788793103448276</v>
      </c>
      <c r="AU172" s="11"/>
      <c r="AV172" s="11">
        <f>AE172-AT172</f>
        <v>0.6821120689655172</v>
      </c>
      <c r="AX172" s="11">
        <f>-(AD172*AE172*AF172*AG172*AH172)/(4*(AE172+AF172))</f>
        <v>-0.01707300646551724</v>
      </c>
      <c r="AY172" s="11" t="str">
        <f>IF(AE172=AG172,"N/A",(2*AX172)/(BE172-BD172))</f>
        <v>N/A</v>
      </c>
      <c r="AZ172" s="11">
        <f>IF(AE172=AG172,PI()/4,(1/2)*ATAN(AY172))</f>
        <v>0.7853981633974483</v>
      </c>
      <c r="BA172" s="11">
        <f>IF(AE172=AG172,45,(1/2)*ATAN(AY172)*(180/PI()))</f>
        <v>45</v>
      </c>
      <c r="BB172" s="11">
        <f>IF(AE172=AG172,1,TAN(BA172/(180/PI())))</f>
        <v>1</v>
      </c>
      <c r="BD172" s="11">
        <f>(1/3)*(AH172*(AG172-AM172)^3+AE172*AM172^3-AD172*(AM172-AH172)^3)</f>
        <v>0.02994313733331088</v>
      </c>
      <c r="BE172" s="11">
        <f>(1/3)*(AH172*(AE172-AT172)^3+AG172*AT172^3-AF172*(AT172-AH172)^3)</f>
        <v>0.02994313733331088</v>
      </c>
      <c r="BF172" s="11">
        <f>BD172*(SIN(AZ172))^2+BE172*(COS(AZ172))^2+AX172*SIN(2*AZ172)</f>
        <v>0.01287013086779364</v>
      </c>
      <c r="BG172" s="11">
        <f>BD172*COS(AZ172)^2+BE172*SIN(AZ172)^2-AX172*SIN(2*AZ172)</f>
        <v>0.047016143798828125</v>
      </c>
      <c r="BH172" s="11"/>
      <c r="BI172" s="8">
        <f>SQRT(BD172/H172)</f>
        <v>0.29683083067337884</v>
      </c>
      <c r="BJ172" s="11">
        <f>SQRT(BE172/H172)</f>
        <v>0.29683083067337884</v>
      </c>
      <c r="BK172" s="11">
        <f>SQRT(BF172/H172)</f>
        <v>0.19460403364223866</v>
      </c>
      <c r="BL172" s="11">
        <f>SQRT(BG172/H172)</f>
        <v>0.3719493973199401</v>
      </c>
      <c r="BM172" s="11"/>
      <c r="BN172" s="8">
        <f>BD172/(AG172-AM172)</f>
        <v>0.04389768000839257</v>
      </c>
      <c r="BO172" s="11">
        <f>BE172/(AE172-AT172)</f>
        <v>0.04389768000839257</v>
      </c>
      <c r="BP172" s="11"/>
      <c r="BQ172" s="8">
        <f>DF172</f>
        <v>0.3901278792753369</v>
      </c>
      <c r="BR172" s="11">
        <f>DG172</f>
        <v>0.44956142338368865</v>
      </c>
      <c r="BS172" s="11">
        <f>DH172</f>
        <v>0.3901278792753369</v>
      </c>
      <c r="BT172" s="11">
        <f>LARGE(BQ172:BS172,1)</f>
        <v>0.44956142338368865</v>
      </c>
      <c r="BU172" s="11">
        <f>BF172/BT172</f>
        <v>0.028628192274427706</v>
      </c>
      <c r="BV172" s="11"/>
      <c r="BW172" s="8">
        <f>DI172</f>
        <v>0.7071067811865475</v>
      </c>
      <c r="BX172" s="11">
        <f>DJ172</f>
        <v>0.7071067811865475</v>
      </c>
      <c r="BY172" s="11">
        <f>LARGE(BW172:BX172,1)</f>
        <v>0.7071067811865475</v>
      </c>
      <c r="BZ172" s="11">
        <f>BG172/BY172</f>
        <v>0.06649086821078642</v>
      </c>
      <c r="CA172" s="11"/>
      <c r="CC172" s="11"/>
      <c r="CD172" s="11">
        <f>AZ172</f>
        <v>0.7853981633974483</v>
      </c>
      <c r="CE172" s="11">
        <f>CD172*(180/PI())</f>
        <v>45</v>
      </c>
      <c r="CF172" s="11">
        <f>(PI()/2)-CD172</f>
        <v>0.7853981633974483</v>
      </c>
      <c r="CG172" s="11">
        <f>CF172*(180/PI())</f>
        <v>45</v>
      </c>
      <c r="CH172" s="2" t="s">
        <v>13</v>
      </c>
      <c r="CI172" s="11">
        <f>CD172-(CK172+CN172)</f>
        <v>0.18887476789602697</v>
      </c>
      <c r="CJ172" s="11">
        <f>CI172*(180/PI())</f>
        <v>10.82172705695536</v>
      </c>
      <c r="CK172" s="11">
        <f>ACOS((DD172^2+DC172^2-AH172^2)/(2*DD172*DC172))</f>
        <v>0.24723336082225345</v>
      </c>
      <c r="CL172" s="11">
        <f>CK172*(180/PI())</f>
        <v>14.16542812995016</v>
      </c>
      <c r="CM172" s="2" t="s">
        <v>13</v>
      </c>
      <c r="CN172" s="11">
        <f>ACOS((AT172^2+DD172^2-(AG172-AM172)^2)/(2*AT172*DD172))-CF172</f>
        <v>0.34929003467916786</v>
      </c>
      <c r="CO172" s="11">
        <f>CN172*(180/PI())</f>
        <v>20.01284481309448</v>
      </c>
      <c r="CP172" s="11">
        <f>ATAN(AT172/AM172)</f>
        <v>0.7853981633974483</v>
      </c>
      <c r="CQ172" s="11">
        <f>CP172*(180/PI())</f>
        <v>45</v>
      </c>
      <c r="CR172" s="11">
        <f>ACOS((DB172^2+DA172^2-AH172^2)/(2*DB172*DA172))</f>
        <v>0.24723336082225345</v>
      </c>
      <c r="CS172" s="11">
        <f>CR172*(180/PI())</f>
        <v>14.16542812995016</v>
      </c>
      <c r="CT172" s="2" t="s">
        <v>13</v>
      </c>
      <c r="CU172" s="11">
        <f>ACOS((DA172^2+AM172^2-(AE172-AT172)^2)/(2*DA172*AM172))-CD172</f>
        <v>0.34929003467916786</v>
      </c>
      <c r="CV172" s="11">
        <f>CU172*(180/PI())</f>
        <v>20.01284481309448</v>
      </c>
      <c r="CW172" s="2" t="s">
        <v>13</v>
      </c>
      <c r="CX172" s="11">
        <f>((PI()/2)-CD172)-(CU172+CR172)</f>
        <v>0.18887476789602697</v>
      </c>
      <c r="CY172" s="11">
        <f>CX172*(180/PI())</f>
        <v>10.82172705695536</v>
      </c>
      <c r="DA172" s="11">
        <f>SQRT(AM172^2+(AE172-AT172)^2)</f>
        <v>0.752548743488289</v>
      </c>
      <c r="DB172" s="11">
        <f>SQRT((AM172-AH172)^2+(AE172-AT172)^2)</f>
        <v>0.694462300767919</v>
      </c>
      <c r="DC172" s="11">
        <f>SQRT((AG172-AM172)^2+(AT172-AH172)^2)</f>
        <v>0.694462300767919</v>
      </c>
      <c r="DD172" s="11">
        <f>SQRT((AG172-AM172)^2+AT172^2)</f>
        <v>0.752548743488289</v>
      </c>
      <c r="DE172" s="11">
        <f>SQRT(AM172^2+AT172^2)</f>
        <v>0.44956142338368865</v>
      </c>
      <c r="DF172" s="11">
        <f>DC172*SIN(CK172+CN172)</f>
        <v>0.3901278792753369</v>
      </c>
      <c r="DG172" s="11">
        <f>DE172*SIN(CP172+CD172)</f>
        <v>0.44956142338368865</v>
      </c>
      <c r="DH172" s="11">
        <f>DB172*SIN(CU172+CR172)</f>
        <v>0.3901278792753369</v>
      </c>
      <c r="DI172" s="11">
        <f>DD172*SIN(CF172+CI172+CK172)</f>
        <v>0.7071067811865475</v>
      </c>
      <c r="DJ172" s="11">
        <f>DA172*SIN(CR172+CX172+CD172)</f>
        <v>0.7071067811865475</v>
      </c>
      <c r="DK172" s="11"/>
      <c r="DL172" s="11"/>
      <c r="DM172" s="11"/>
      <c r="DN172" s="11"/>
      <c r="DO172" s="11"/>
      <c r="DP172" s="11"/>
      <c r="DQ172" s="11"/>
      <c r="DR172" s="11"/>
    </row>
    <row r="173" spans="1:122" ht="15">
      <c r="A173" s="5">
        <v>173</v>
      </c>
      <c r="B173" s="14" t="s">
        <v>116</v>
      </c>
      <c r="C173" s="15" t="s">
        <v>282</v>
      </c>
      <c r="D173" s="13">
        <v>1</v>
      </c>
      <c r="E173" s="13">
        <v>1</v>
      </c>
      <c r="F173" s="12">
        <v>0.125</v>
      </c>
      <c r="G173" s="8">
        <f>H173*490/144</f>
        <v>0.7975260416666666</v>
      </c>
      <c r="H173" s="16">
        <f>AH173*(AD173+AG173)</f>
        <v>0.234375</v>
      </c>
      <c r="I173" s="8">
        <f>BD173</f>
        <v>0.021724446614583327</v>
      </c>
      <c r="J173" s="11">
        <f>BN173</f>
        <v>0.030851285133136088</v>
      </c>
      <c r="K173" s="11">
        <f>BI173</f>
        <v>0.30445192103552604</v>
      </c>
      <c r="L173" s="11">
        <f>AM173</f>
        <v>0.29583333333333334</v>
      </c>
      <c r="M173" s="11">
        <f>AO173</f>
        <v>0.7041666666666666</v>
      </c>
      <c r="N173" s="8">
        <f>BE173</f>
        <v>0.021724446614583327</v>
      </c>
      <c r="O173" s="11">
        <f>BO173</f>
        <v>0.030851285133136088</v>
      </c>
      <c r="P173" s="11">
        <f>BJ173</f>
        <v>0.30445192103552604</v>
      </c>
      <c r="Q173" s="11">
        <f>AT173</f>
        <v>0.29583333333333334</v>
      </c>
      <c r="R173" s="11">
        <f>AV173</f>
        <v>0.7041666666666666</v>
      </c>
      <c r="S173" s="8">
        <f>BF173</f>
        <v>0.00896402994791666</v>
      </c>
      <c r="T173" s="11">
        <f>BU173</f>
        <v>0.02142600460709126</v>
      </c>
      <c r="U173" s="11">
        <f>BK173</f>
        <v>0.19556719504502218</v>
      </c>
      <c r="V173" s="11">
        <f>BT173</f>
        <v>0.4183715122020406</v>
      </c>
      <c r="W173" s="8">
        <f>BG173</f>
        <v>0.03448486328124999</v>
      </c>
      <c r="X173" s="11">
        <f>BZ173</f>
        <v>0.048768961348925687</v>
      </c>
      <c r="Y173" s="11">
        <f>BL173</f>
        <v>0.38358234665670765</v>
      </c>
      <c r="Z173" s="11">
        <f>BY173</f>
        <v>0.7071067811865476</v>
      </c>
      <c r="AA173" s="11">
        <f>BA173</f>
        <v>45</v>
      </c>
      <c r="AB173" s="11">
        <f>BB173</f>
        <v>1</v>
      </c>
      <c r="AD173" s="8">
        <f>AE173-AH173</f>
        <v>0.875</v>
      </c>
      <c r="AE173" s="11">
        <f>E173</f>
        <v>1</v>
      </c>
      <c r="AF173" s="11">
        <f>AG173-AH173</f>
        <v>0.875</v>
      </c>
      <c r="AG173" s="11">
        <f>D173</f>
        <v>1</v>
      </c>
      <c r="AH173" s="11">
        <f>F173</f>
        <v>0.125</v>
      </c>
      <c r="AI173" s="8">
        <f>AG173*AH173</f>
        <v>0.125</v>
      </c>
      <c r="AJ173" s="11">
        <f>AG173/2</f>
        <v>0.5</v>
      </c>
      <c r="AK173" s="11">
        <f>AD173*AH173</f>
        <v>0.109375</v>
      </c>
      <c r="AL173" s="11">
        <f>AH173/2</f>
        <v>0.0625</v>
      </c>
      <c r="AM173" s="11">
        <f>(AI173*AJ173+AK173*AL173)/(AI173+AK173)</f>
        <v>0.29583333333333334</v>
      </c>
      <c r="AN173" s="11"/>
      <c r="AO173" s="11">
        <f>AG173-AM173</f>
        <v>0.7041666666666666</v>
      </c>
      <c r="AP173" s="8">
        <f>AE173*AH173</f>
        <v>0.125</v>
      </c>
      <c r="AQ173" s="11">
        <f>AE173/2</f>
        <v>0.5</v>
      </c>
      <c r="AR173" s="11">
        <f>AF173*AH173</f>
        <v>0.109375</v>
      </c>
      <c r="AS173" s="11">
        <f>AH173/2</f>
        <v>0.0625</v>
      </c>
      <c r="AT173" s="11">
        <f>(AP173*AQ173+AR173*AS173)/(AP173+AR173)</f>
        <v>0.29583333333333334</v>
      </c>
      <c r="AU173" s="11"/>
      <c r="AV173" s="11">
        <f>AE173-AT173</f>
        <v>0.7041666666666666</v>
      </c>
      <c r="AX173" s="11">
        <f>-(AD173*AE173*AF173*AG173*AH173)/(4*(AE173+AF173))</f>
        <v>-0.012760416666666666</v>
      </c>
      <c r="AY173" s="11" t="str">
        <f>IF(AE173=AG173,"N/A",(2*AX173)/(BE173-BD173))</f>
        <v>N/A</v>
      </c>
      <c r="AZ173" s="11">
        <f>IF(AE173=AG173,PI()/4,(1/2)*ATAN(AY173))</f>
        <v>0.7853981633974483</v>
      </c>
      <c r="BA173" s="11">
        <f>IF(AE173=AG173,45,(1/2)*ATAN(AY173)*(180/PI()))</f>
        <v>45</v>
      </c>
      <c r="BB173" s="11">
        <f>IF(AE173=AG173,1,TAN(BA173/(180/PI())))</f>
        <v>1</v>
      </c>
      <c r="BD173" s="11">
        <f>(1/3)*(AH173*(AG173-AM173)^3+AE173*AM173^3-AD173*(AM173-AH173)^3)</f>
        <v>0.021724446614583327</v>
      </c>
      <c r="BE173" s="11">
        <f>(1/3)*(AH173*(AE173-AT173)^3+AG173*AT173^3-AF173*(AT173-AH173)^3)</f>
        <v>0.021724446614583327</v>
      </c>
      <c r="BF173" s="11">
        <f>BD173*(SIN(AZ173))^2+BE173*(COS(AZ173))^2+AX173*SIN(2*AZ173)</f>
        <v>0.00896402994791666</v>
      </c>
      <c r="BG173" s="11">
        <f>BD173*COS(AZ173)^2+BE173*SIN(AZ173)^2-AX173*SIN(2*AZ173)</f>
        <v>0.03448486328124999</v>
      </c>
      <c r="BH173" s="11"/>
      <c r="BI173" s="8">
        <f>SQRT(BD173/H173)</f>
        <v>0.30445192103552604</v>
      </c>
      <c r="BJ173" s="11">
        <f>SQRT(BE173/H173)</f>
        <v>0.30445192103552604</v>
      </c>
      <c r="BK173" s="11">
        <f>SQRT(BF173/H173)</f>
        <v>0.19556719504502218</v>
      </c>
      <c r="BL173" s="11">
        <f>SQRT(BG173/H173)</f>
        <v>0.38358234665670765</v>
      </c>
      <c r="BM173" s="11"/>
      <c r="BN173" s="8">
        <f>BD173/(AG173-AM173)</f>
        <v>0.030851285133136088</v>
      </c>
      <c r="BO173" s="11">
        <f>BE173/(AE173-AT173)</f>
        <v>0.030851285133136088</v>
      </c>
      <c r="BP173" s="11"/>
      <c r="BQ173" s="8">
        <f>DF173</f>
        <v>0.3771236166328254</v>
      </c>
      <c r="BR173" s="11">
        <f>DG173</f>
        <v>0.4183715122020406</v>
      </c>
      <c r="BS173" s="11">
        <f>DH173</f>
        <v>0.3771236166328254</v>
      </c>
      <c r="BT173" s="11">
        <f>LARGE(BQ173:BS173,1)</f>
        <v>0.4183715122020406</v>
      </c>
      <c r="BU173" s="11">
        <f>BF173/BT173</f>
        <v>0.02142600460709126</v>
      </c>
      <c r="BV173" s="11"/>
      <c r="BW173" s="8">
        <f>DI173</f>
        <v>0.7071067811865476</v>
      </c>
      <c r="BX173" s="11">
        <f>DJ173</f>
        <v>0.7071067811865476</v>
      </c>
      <c r="BY173" s="11">
        <f>LARGE(BW173:BX173,1)</f>
        <v>0.7071067811865476</v>
      </c>
      <c r="BZ173" s="11">
        <f>BG173/BY173</f>
        <v>0.048768961348925687</v>
      </c>
      <c r="CA173" s="11"/>
      <c r="CC173" s="11"/>
      <c r="CD173" s="11">
        <f>AZ173</f>
        <v>0.7853981633974483</v>
      </c>
      <c r="CE173" s="11">
        <f>CD173*(180/PI())</f>
        <v>45</v>
      </c>
      <c r="CF173" s="11">
        <f>(PI()/2)-CD173</f>
        <v>0.7853981633974483</v>
      </c>
      <c r="CG173" s="11">
        <f>CF173*(180/PI())</f>
        <v>45</v>
      </c>
      <c r="CH173" s="2" t="s">
        <v>13</v>
      </c>
      <c r="CI173" s="11">
        <f>CD173-(CK173+CN173)</f>
        <v>0.23800527546599248</v>
      </c>
      <c r="CJ173" s="11">
        <f>CI173*(180/PI())</f>
        <v>13.636697786049927</v>
      </c>
      <c r="CK173" s="11">
        <f>ACOS((DD173^2+DC173^2-AH173^2)/(2*DD173*DC173))</f>
        <v>0.1597233095574575</v>
      </c>
      <c r="CL173" s="11">
        <f>CK173*(180/PI())</f>
        <v>9.15147152750388</v>
      </c>
      <c r="CM173" s="2" t="s">
        <v>13</v>
      </c>
      <c r="CN173" s="11">
        <f>ACOS((AT173^2+DD173^2-(AG173-AM173)^2)/(2*AT173*DD173))-CF173</f>
        <v>0.3876695783739983</v>
      </c>
      <c r="CO173" s="11">
        <f>CN173*(180/PI())</f>
        <v>22.211830686446195</v>
      </c>
      <c r="CP173" s="11">
        <f>ATAN(AT173/AM173)</f>
        <v>0.7853981633974483</v>
      </c>
      <c r="CQ173" s="11">
        <f>CP173*(180/PI())</f>
        <v>45</v>
      </c>
      <c r="CR173" s="11">
        <f>ACOS((DB173^2+DA173^2-AH173^2)/(2*DB173*DA173))</f>
        <v>0.1597233095574575</v>
      </c>
      <c r="CS173" s="11">
        <f>CR173*(180/PI())</f>
        <v>9.15147152750388</v>
      </c>
      <c r="CT173" s="2" t="s">
        <v>13</v>
      </c>
      <c r="CU173" s="11">
        <f>ACOS((DA173^2+AM173^2-(AE173-AT173)^2)/(2*DA173*AM173))-CD173</f>
        <v>0.3876695783739983</v>
      </c>
      <c r="CV173" s="11">
        <f>CU173*(180/PI())</f>
        <v>22.211830686446195</v>
      </c>
      <c r="CW173" s="2" t="s">
        <v>13</v>
      </c>
      <c r="CX173" s="11">
        <f>((PI()/2)-CD173)-(CU173+CR173)</f>
        <v>0.23800527546599248</v>
      </c>
      <c r="CY173" s="11">
        <f>CX173*(180/PI())</f>
        <v>13.636697786049927</v>
      </c>
      <c r="DA173" s="11">
        <f>SQRT(AM173^2+(AE173-AT173)^2)</f>
        <v>0.7637853465179569</v>
      </c>
      <c r="DB173" s="11">
        <f>SQRT((AM173-AH173)^2+(AE173-AT173)^2)</f>
        <v>0.7245927975230102</v>
      </c>
      <c r="DC173" s="11">
        <f>SQRT((AG173-AM173)^2+(AT173-AH173)^2)</f>
        <v>0.7245927975230102</v>
      </c>
      <c r="DD173" s="11">
        <f>SQRT((AG173-AM173)^2+AT173^2)</f>
        <v>0.7637853465179569</v>
      </c>
      <c r="DE173" s="11">
        <f>SQRT(AM173^2+AT173^2)</f>
        <v>0.4183715122020406</v>
      </c>
      <c r="DF173" s="11">
        <f>DC173*SIN(CK173+CN173)</f>
        <v>0.3771236166328254</v>
      </c>
      <c r="DG173" s="11">
        <f>DE173*SIN(CP173+CD173)</f>
        <v>0.4183715122020406</v>
      </c>
      <c r="DH173" s="11">
        <f>DB173*SIN(CU173+CR173)</f>
        <v>0.3771236166328254</v>
      </c>
      <c r="DI173" s="11">
        <f>DD173*SIN(CF173+CI173+CK173)</f>
        <v>0.7071067811865476</v>
      </c>
      <c r="DJ173" s="11">
        <f>DA173*SIN(CR173+CX173+CD173)</f>
        <v>0.7071067811865476</v>
      </c>
      <c r="DK173" s="11"/>
      <c r="DL173" s="11"/>
      <c r="DM173" s="11"/>
      <c r="DN173" s="11"/>
      <c r="DO173" s="11"/>
      <c r="DP173" s="11"/>
      <c r="DQ173" s="11"/>
      <c r="DR173" s="11"/>
    </row>
    <row r="174" spans="1:122" ht="15">
      <c r="A174" s="1">
        <v>174</v>
      </c>
      <c r="B174" s="14" t="s">
        <v>116</v>
      </c>
      <c r="C174" s="15" t="s">
        <v>283</v>
      </c>
      <c r="D174" s="13">
        <v>1</v>
      </c>
      <c r="E174" s="12">
        <v>1</v>
      </c>
      <c r="F174" s="12">
        <v>0.1196</v>
      </c>
      <c r="G174" s="8">
        <f>H174*490/144</f>
        <v>0.7652705666666666</v>
      </c>
      <c r="H174" s="16">
        <f>AH174*(AD174+AG174)</f>
        <v>0.22489583999999999</v>
      </c>
      <c r="I174" s="8">
        <f>BD174</f>
        <v>0.02094296294103053</v>
      </c>
      <c r="J174" s="11">
        <f>BN174</f>
        <v>0.029660015681778343</v>
      </c>
      <c r="K174" s="11">
        <f>BI174</f>
        <v>0.30516052334601174</v>
      </c>
      <c r="L174" s="11">
        <f>AM174</f>
        <v>0.2938991278451394</v>
      </c>
      <c r="M174" s="11">
        <f>AO174</f>
        <v>0.7061008721548606</v>
      </c>
      <c r="N174" s="8">
        <f>BE174</f>
        <v>0.02094296294103053</v>
      </c>
      <c r="O174" s="11">
        <f>BO174</f>
        <v>0.029660015681778343</v>
      </c>
      <c r="P174" s="11">
        <f>BJ174</f>
        <v>0.30516052334601174</v>
      </c>
      <c r="Q174" s="11">
        <f>AT174</f>
        <v>0.2938991278451394</v>
      </c>
      <c r="R174" s="11">
        <f>AV174</f>
        <v>0.7061008721548606</v>
      </c>
      <c r="S174" s="8">
        <f>BF174</f>
        <v>0.008618130786169862</v>
      </c>
      <c r="T174" s="11">
        <f>BU174</f>
        <v>0.020734796883317957</v>
      </c>
      <c r="U174" s="11">
        <f>BK174</f>
        <v>0.19575633668149003</v>
      </c>
      <c r="V174" s="11">
        <f>BT174</f>
        <v>0.41563613256822024</v>
      </c>
      <c r="W174" s="8">
        <f>BG174</f>
        <v>0.0332677950958912</v>
      </c>
      <c r="X174" s="11">
        <f>BZ174</f>
        <v>0.047047767014858466</v>
      </c>
      <c r="Y174" s="11">
        <f>BL174</f>
        <v>0.38461064294513053</v>
      </c>
      <c r="Z174" s="11">
        <f>BY174</f>
        <v>0.7071067811865477</v>
      </c>
      <c r="AA174" s="11">
        <f>BA174</f>
        <v>45</v>
      </c>
      <c r="AB174" s="11">
        <f>BB174</f>
        <v>1</v>
      </c>
      <c r="AD174" s="8">
        <f>AE174-AH174</f>
        <v>0.8804</v>
      </c>
      <c r="AE174" s="11">
        <f>E174</f>
        <v>1</v>
      </c>
      <c r="AF174" s="11">
        <f>AG174-AH174</f>
        <v>0.8804</v>
      </c>
      <c r="AG174" s="11">
        <f>D174</f>
        <v>1</v>
      </c>
      <c r="AH174" s="11">
        <f>F174</f>
        <v>0.1196</v>
      </c>
      <c r="AI174" s="8">
        <f>AG174*AH174</f>
        <v>0.1196</v>
      </c>
      <c r="AJ174" s="11">
        <f>AG174/2</f>
        <v>0.5</v>
      </c>
      <c r="AK174" s="11">
        <f>AD174*AH174</f>
        <v>0.10529583999999999</v>
      </c>
      <c r="AL174" s="11">
        <f>AH174/2</f>
        <v>0.0598</v>
      </c>
      <c r="AM174" s="11">
        <f>(AI174*AJ174+AK174*AL174)/(AI174+AK174)</f>
        <v>0.2938991278451394</v>
      </c>
      <c r="AN174" s="11"/>
      <c r="AO174" s="11">
        <f>AG174-AM174</f>
        <v>0.7061008721548606</v>
      </c>
      <c r="AP174" s="8">
        <f>AE174*AH174</f>
        <v>0.1196</v>
      </c>
      <c r="AQ174" s="11">
        <f>AE174/2</f>
        <v>0.5</v>
      </c>
      <c r="AR174" s="11">
        <f>AF174*AH174</f>
        <v>0.10529583999999999</v>
      </c>
      <c r="AS174" s="11">
        <f>AH174/2</f>
        <v>0.0598</v>
      </c>
      <c r="AT174" s="11">
        <f>(AP174*AQ174+AR174*AS174)/(AP174+AR174)</f>
        <v>0.2938991278451394</v>
      </c>
      <c r="AU174" s="11"/>
      <c r="AV174" s="11">
        <f>AE174-AT174</f>
        <v>0.7061008721548606</v>
      </c>
      <c r="AX174" s="11">
        <f>-(AD174*AE174*AF174*AG174*AH174)/(4*(AE174+AF174))</f>
        <v>-0.012324832154860669</v>
      </c>
      <c r="AY174" s="11" t="str">
        <f>IF(AE174=AG174,"N/A",(2*AX174)/(BE174-BD174))</f>
        <v>N/A</v>
      </c>
      <c r="AZ174" s="11">
        <f>IF(AE174=AG174,PI()/4,(1/2)*ATAN(AY174))</f>
        <v>0.7853981633974483</v>
      </c>
      <c r="BA174" s="11">
        <f>IF(AE174=AG174,45,(1/2)*ATAN(AY174)*(180/PI()))</f>
        <v>45</v>
      </c>
      <c r="BB174" s="11">
        <f>IF(AE174=AG174,1,TAN(BA174/(180/PI())))</f>
        <v>1</v>
      </c>
      <c r="BD174" s="11">
        <f>(1/3)*(AH174*(AG174-AM174)^3+AE174*AM174^3-AD174*(AM174-AH174)^3)</f>
        <v>0.02094296294103053</v>
      </c>
      <c r="BE174" s="11">
        <f>(1/3)*(AH174*(AE174-AT174)^3+AG174*AT174^3-AF174*(AT174-AH174)^3)</f>
        <v>0.02094296294103053</v>
      </c>
      <c r="BF174" s="11">
        <f>BD174*(SIN(AZ174))^2+BE174*(COS(AZ174))^2+AX174*SIN(2*AZ174)</f>
        <v>0.008618130786169862</v>
      </c>
      <c r="BG174" s="11">
        <f>BD174*COS(AZ174)^2+BE174*SIN(AZ174)^2-AX174*SIN(2*AZ174)</f>
        <v>0.0332677950958912</v>
      </c>
      <c r="BH174" s="11"/>
      <c r="BI174" s="8">
        <f>SQRT(BD174/H174)</f>
        <v>0.30516052334601174</v>
      </c>
      <c r="BJ174" s="11">
        <f>SQRT(BE174/H174)</f>
        <v>0.30516052334601174</v>
      </c>
      <c r="BK174" s="11">
        <f>SQRT(BF174/H174)</f>
        <v>0.19575633668149003</v>
      </c>
      <c r="BL174" s="11">
        <f>SQRT(BG174/H174)</f>
        <v>0.38461064294513053</v>
      </c>
      <c r="BM174" s="11"/>
      <c r="BN174" s="8">
        <f>BD174/(AG174-AM174)</f>
        <v>0.029660015681778343</v>
      </c>
      <c r="BO174" s="11">
        <f>BE174/(AE174-AT174)</f>
        <v>0.029660015681778343</v>
      </c>
      <c r="BP174" s="11"/>
      <c r="BQ174" s="8">
        <f>DF174</f>
        <v>0.37604061964823854</v>
      </c>
      <c r="BR174" s="11">
        <f>DG174</f>
        <v>0.41563613256822024</v>
      </c>
      <c r="BS174" s="11">
        <f>DH174</f>
        <v>0.37604061964823854</v>
      </c>
      <c r="BT174" s="11">
        <f>LARGE(BQ174:BS174,1)</f>
        <v>0.41563613256822024</v>
      </c>
      <c r="BU174" s="11">
        <f>BF174/BT174</f>
        <v>0.020734796883317957</v>
      </c>
      <c r="BV174" s="11"/>
      <c r="BW174" s="8">
        <f>DI174</f>
        <v>0.7071067811865477</v>
      </c>
      <c r="BX174" s="11">
        <f>DJ174</f>
        <v>0.7071067811865477</v>
      </c>
      <c r="BY174" s="11">
        <f>LARGE(BW174:BX174,1)</f>
        <v>0.7071067811865477</v>
      </c>
      <c r="BZ174" s="11">
        <f>BG174/BY174</f>
        <v>0.047047767014858466</v>
      </c>
      <c r="CA174" s="11"/>
      <c r="CC174" s="11"/>
      <c r="CD174" s="11">
        <f>AZ174</f>
        <v>0.7853981633974483</v>
      </c>
      <c r="CE174" s="11">
        <f>CD174*(180/PI())</f>
        <v>45</v>
      </c>
      <c r="CF174" s="11">
        <f>(PI()/2)-CD174</f>
        <v>0.7853981633974483</v>
      </c>
      <c r="CG174" s="11">
        <f>CF174*(180/PI())</f>
        <v>45</v>
      </c>
      <c r="CH174" s="2" t="s">
        <v>13</v>
      </c>
      <c r="CI174" s="11">
        <f>CD174-(CK174+CN174)</f>
        <v>0.2420092674440244</v>
      </c>
      <c r="CJ174" s="11">
        <f>CI174*(180/PI())</f>
        <v>13.866109627595394</v>
      </c>
      <c r="CK174" s="11">
        <f>ACOS((DD174^2+DC174^2-AH174^2)/(2*DD174*DC174))</f>
        <v>0.15240822897646988</v>
      </c>
      <c r="CL174" s="11">
        <f>CK174*(180/PI())</f>
        <v>8.732348283415183</v>
      </c>
      <c r="CM174" s="2" t="s">
        <v>13</v>
      </c>
      <c r="CN174" s="11">
        <f>ACOS((AT174^2+DD174^2-(AG174-AM174)^2)/(2*AT174*DD174))-CF174</f>
        <v>0.390980666976954</v>
      </c>
      <c r="CO174" s="11">
        <f>CN174*(180/PI())</f>
        <v>22.401542088989423</v>
      </c>
      <c r="CP174" s="11">
        <f>ATAN(AT174/AM174)</f>
        <v>0.7853981633974483</v>
      </c>
      <c r="CQ174" s="11">
        <f>CP174*(180/PI())</f>
        <v>45</v>
      </c>
      <c r="CR174" s="11">
        <f>ACOS((DB174^2+DA174^2-AH174^2)/(2*DB174*DA174))</f>
        <v>0.15240822897646988</v>
      </c>
      <c r="CS174" s="11">
        <f>CR174*(180/PI())</f>
        <v>8.732348283415183</v>
      </c>
      <c r="CT174" s="2" t="s">
        <v>13</v>
      </c>
      <c r="CU174" s="11">
        <f>ACOS((DA174^2+AM174^2-(AE174-AT174)^2)/(2*DA174*AM174))-CD174</f>
        <v>0.390980666976954</v>
      </c>
      <c r="CV174" s="11">
        <f>CU174*(180/PI())</f>
        <v>22.401542088989423</v>
      </c>
      <c r="CW174" s="2" t="s">
        <v>13</v>
      </c>
      <c r="CX174" s="11">
        <f>((PI()/2)-CD174)-(CU174+CR174)</f>
        <v>0.2420092674440244</v>
      </c>
      <c r="CY174" s="11">
        <f>CX174*(180/PI())</f>
        <v>13.866109627595394</v>
      </c>
      <c r="DA174" s="11">
        <f>SQRT(AM174^2+(AE174-AT174)^2)</f>
        <v>0.7648235999274529</v>
      </c>
      <c r="DB174" s="11">
        <f>SQRT((AM174-AH174)^2+(AE174-AT174)^2)</f>
        <v>0.7272954197748196</v>
      </c>
      <c r="DC174" s="11">
        <f>SQRT((AG174-AM174)^2+(AT174-AH174)^2)</f>
        <v>0.7272954197748196</v>
      </c>
      <c r="DD174" s="11">
        <f>SQRT((AG174-AM174)^2+AT174^2)</f>
        <v>0.7648235999274529</v>
      </c>
      <c r="DE174" s="11">
        <f>SQRT(AM174^2+AT174^2)</f>
        <v>0.41563613256822024</v>
      </c>
      <c r="DF174" s="11">
        <f>DC174*SIN(CK174+CN174)</f>
        <v>0.37604061964823854</v>
      </c>
      <c r="DG174" s="11">
        <f>DE174*SIN(CP174+CD174)</f>
        <v>0.41563613256822024</v>
      </c>
      <c r="DH174" s="11">
        <f>DB174*SIN(CU174+CR174)</f>
        <v>0.37604061964823854</v>
      </c>
      <c r="DI174" s="11">
        <f>DD174*SIN(CF174+CI174+CK174)</f>
        <v>0.7071067811865477</v>
      </c>
      <c r="DJ174" s="11">
        <f>DA174*SIN(CR174+CX174+CD174)</f>
        <v>0.7071067811865477</v>
      </c>
      <c r="DK174" s="11"/>
      <c r="DL174" s="11"/>
      <c r="DM174" s="11"/>
      <c r="DN174" s="11"/>
      <c r="DO174" s="11"/>
      <c r="DP174" s="11"/>
      <c r="DQ174" s="11"/>
      <c r="DR174" s="11"/>
    </row>
    <row r="175" spans="1:122" ht="15">
      <c r="A175" s="5">
        <v>175</v>
      </c>
      <c r="B175" s="14" t="s">
        <v>109</v>
      </c>
      <c r="C175" s="15" t="s">
        <v>284</v>
      </c>
      <c r="D175" s="13">
        <v>1</v>
      </c>
      <c r="E175" s="13">
        <v>0.75</v>
      </c>
      <c r="F175" s="12">
        <v>0.125</v>
      </c>
      <c r="G175" s="8">
        <f>H175*490/144</f>
        <v>0.6911892361111112</v>
      </c>
      <c r="H175" s="16">
        <f>AH175*(AD175+AG175)</f>
        <v>0.203125</v>
      </c>
      <c r="I175" s="8">
        <f>BD175</f>
        <v>0.01972061548477564</v>
      </c>
      <c r="J175" s="11">
        <f>BN175</f>
        <v>0.029509985761390883</v>
      </c>
      <c r="K175" s="11">
        <f>BI175</f>
        <v>0.3115864358440084</v>
      </c>
      <c r="L175" s="11">
        <f>AM175</f>
        <v>0.3317307692307692</v>
      </c>
      <c r="M175" s="11">
        <f>AO175</f>
        <v>0.6682692307692308</v>
      </c>
      <c r="N175" s="8">
        <f>BE175</f>
        <v>0.009466709234775644</v>
      </c>
      <c r="O175" s="11">
        <f>BO175</f>
        <v>0.01742544708702065</v>
      </c>
      <c r="P175" s="11">
        <f>BJ175</f>
        <v>0.21588269446901753</v>
      </c>
      <c r="Q175" s="11">
        <f>AT175</f>
        <v>0.20673076923076922</v>
      </c>
      <c r="R175" s="11">
        <f>AV175</f>
        <v>0.5432692307692308</v>
      </c>
      <c r="S175" s="8">
        <f>BF175</f>
        <v>0.005186207834557501</v>
      </c>
      <c r="T175" s="11">
        <f>BU175</f>
        <v>0.01368816127942439</v>
      </c>
      <c r="U175" s="11">
        <f>BK175</f>
        <v>0.1597876719543494</v>
      </c>
      <c r="V175" s="11">
        <f>BT175</f>
        <v>0.3788827241795612</v>
      </c>
      <c r="W175" s="8">
        <f>BG175</f>
        <v>0.024001116884993783</v>
      </c>
      <c r="X175" s="11">
        <f>BZ175</f>
        <v>0.03498917298201771</v>
      </c>
      <c r="Y175" s="11">
        <f>BL175</f>
        <v>0.3437431376254438</v>
      </c>
      <c r="Z175" s="11">
        <f>BY175</f>
        <v>0.6859583933958338</v>
      </c>
      <c r="AA175" s="11">
        <f>BA175</f>
        <v>28.488066222101683</v>
      </c>
      <c r="AB175" s="11">
        <f>BB175</f>
        <v>0.5426860441876563</v>
      </c>
      <c r="AD175" s="8">
        <f>AE175-AH175</f>
        <v>0.625</v>
      </c>
      <c r="AE175" s="11">
        <f>E175</f>
        <v>0.75</v>
      </c>
      <c r="AF175" s="11">
        <f>AG175-AH175</f>
        <v>0.875</v>
      </c>
      <c r="AG175" s="11">
        <f>D175</f>
        <v>1</v>
      </c>
      <c r="AH175" s="11">
        <f>F175</f>
        <v>0.125</v>
      </c>
      <c r="AI175" s="8">
        <f>AG175*AH175</f>
        <v>0.125</v>
      </c>
      <c r="AJ175" s="11">
        <f>AG175/2</f>
        <v>0.5</v>
      </c>
      <c r="AK175" s="11">
        <f>AD175*AH175</f>
        <v>0.078125</v>
      </c>
      <c r="AL175" s="11">
        <f>AH175/2</f>
        <v>0.0625</v>
      </c>
      <c r="AM175" s="11">
        <f>(AI175*AJ175+AK175*AL175)/(AI175+AK175)</f>
        <v>0.3317307692307692</v>
      </c>
      <c r="AN175" s="11"/>
      <c r="AO175" s="11">
        <f>AG175-AM175</f>
        <v>0.6682692307692308</v>
      </c>
      <c r="AP175" s="8">
        <f>AE175*AH175</f>
        <v>0.09375</v>
      </c>
      <c r="AQ175" s="11">
        <f>AE175/2</f>
        <v>0.375</v>
      </c>
      <c r="AR175" s="11">
        <f>AF175*AH175</f>
        <v>0.109375</v>
      </c>
      <c r="AS175" s="11">
        <f>AH175/2</f>
        <v>0.0625</v>
      </c>
      <c r="AT175" s="11">
        <f>(AP175*AQ175+AR175*AS175)/(AP175+AR175)</f>
        <v>0.20673076923076922</v>
      </c>
      <c r="AU175" s="11"/>
      <c r="AV175" s="11">
        <f>AE175-AT175</f>
        <v>0.5432692307692308</v>
      </c>
      <c r="AX175" s="11">
        <f>-(AD175*AE175*AF175*AG175*AH175)/(4*(AE175+AF175))</f>
        <v>-0.007887620192307692</v>
      </c>
      <c r="AY175" s="11">
        <f>IF(AE175=AG175,"N/A",(2*AX175)/(BE175-BD175))</f>
        <v>1.538461538461539</v>
      </c>
      <c r="AZ175" s="11">
        <f>IF(AE175=AG175,PI()/4,(1/2)*ATAN(AY175))</f>
        <v>0.4972105531018565</v>
      </c>
      <c r="BA175" s="11">
        <f>IF(AE175=AG175,45,(1/2)*ATAN(AY175)*(180/PI()))</f>
        <v>28.488066222101683</v>
      </c>
      <c r="BB175" s="11">
        <f>IF(AE175=AG175,1,TAN(BA175/(180/PI())))</f>
        <v>0.5426860441876563</v>
      </c>
      <c r="BD175" s="11">
        <f>(1/3)*(AH175*(AG175-AM175)^3+AE175*AM175^3-AD175*(AM175-AH175)^3)</f>
        <v>0.01972061548477564</v>
      </c>
      <c r="BE175" s="11">
        <f>(1/3)*(AH175*(AE175-AT175)^3+AG175*AT175^3-AF175*(AT175-AH175)^3)</f>
        <v>0.009466709234775644</v>
      </c>
      <c r="BF175" s="11">
        <f>BD175*(SIN(AZ175))^2+BE175*(COS(AZ175))^2+AX175*SIN(2*AZ175)</f>
        <v>0.005186207834557501</v>
      </c>
      <c r="BG175" s="11">
        <f>BD175*COS(AZ175)^2+BE175*SIN(AZ175)^2-AX175*SIN(2*AZ175)</f>
        <v>0.024001116884993783</v>
      </c>
      <c r="BH175" s="11"/>
      <c r="BI175" s="8">
        <f>SQRT(BD175/H175)</f>
        <v>0.3115864358440084</v>
      </c>
      <c r="BJ175" s="11">
        <f>SQRT(BE175/H175)</f>
        <v>0.21588269446901753</v>
      </c>
      <c r="BK175" s="11">
        <f>SQRT(BF175/H175)</f>
        <v>0.1597876719543494</v>
      </c>
      <c r="BL175" s="11">
        <f>SQRT(BG175/H175)</f>
        <v>0.3437431376254438</v>
      </c>
      <c r="BM175" s="11"/>
      <c r="BN175" s="8">
        <f>BD175/(AG175-AM175)</f>
        <v>0.029509985761390883</v>
      </c>
      <c r="BO175" s="11">
        <f>BE175/(AE175-AT175)</f>
        <v>0.01742544708702065</v>
      </c>
      <c r="BP175" s="11"/>
      <c r="BQ175" s="8">
        <f>DF175</f>
        <v>0.24691366871977152</v>
      </c>
      <c r="BR175" s="11">
        <f>DG175</f>
        <v>0.33992659764655314</v>
      </c>
      <c r="BS175" s="11">
        <f>DH175</f>
        <v>0.3788827241795612</v>
      </c>
      <c r="BT175" s="11">
        <f>LARGE(BQ175:BS175,1)</f>
        <v>0.3788827241795612</v>
      </c>
      <c r="BU175" s="11">
        <f>BF175/BT175</f>
        <v>0.01368816127942439</v>
      </c>
      <c r="BV175" s="11"/>
      <c r="BW175" s="8">
        <f>DI175</f>
        <v>0.6859583933958338</v>
      </c>
      <c r="BX175" s="11">
        <f>DJ175</f>
        <v>0.5506898645652669</v>
      </c>
      <c r="BY175" s="11">
        <f>LARGE(BW175:BX175,1)</f>
        <v>0.6859583933958338</v>
      </c>
      <c r="BZ175" s="11">
        <f>BG175/BY175</f>
        <v>0.03498917298201771</v>
      </c>
      <c r="CA175" s="11"/>
      <c r="CC175" s="11"/>
      <c r="CD175" s="11">
        <f>AZ175</f>
        <v>0.4972105531018565</v>
      </c>
      <c r="CE175" s="11">
        <f>CD175*(180/PI())</f>
        <v>28.488066222101683</v>
      </c>
      <c r="CF175" s="11">
        <f>(PI()/2)-CD175</f>
        <v>1.07358577369304</v>
      </c>
      <c r="CG175" s="11">
        <f>CF175*(180/PI())</f>
        <v>61.51193377789832</v>
      </c>
      <c r="CH175" s="2" t="s">
        <v>13</v>
      </c>
      <c r="CI175" s="11">
        <f>CD175-(CK175+CN175)</f>
        <v>0.1216977820230965</v>
      </c>
      <c r="CJ175" s="11">
        <f>CI175*(180/PI())</f>
        <v>6.972769286026491</v>
      </c>
      <c r="CK175" s="11">
        <f>ACOS((DD175^2+DC175^2-AH175^2)/(2*DD175*DC175))</f>
        <v>0.17831706553175297</v>
      </c>
      <c r="CL175" s="11">
        <f>CK175*(180/PI())</f>
        <v>10.216815270127169</v>
      </c>
      <c r="CM175" s="2" t="s">
        <v>13</v>
      </c>
      <c r="CN175" s="11">
        <f>ACOS((AT175^2+DD175^2-(AG175-AM175)^2)/(2*AT175*DD175))-CF175</f>
        <v>0.19719570554700705</v>
      </c>
      <c r="CO175" s="11">
        <f>CN175*(180/PI())</f>
        <v>11.298481665948021</v>
      </c>
      <c r="CP175" s="11">
        <f>ATAN(AT175/AM175)</f>
        <v>0.5572955351175055</v>
      </c>
      <c r="CQ175" s="11">
        <f>CP175*(180/PI())</f>
        <v>31.93068210371782</v>
      </c>
      <c r="CR175" s="11">
        <f>ACOS((DB175^2+DA175^2-AH175^2)/(2*DB175*DA175))</f>
        <v>0.1845804609871733</v>
      </c>
      <c r="CS175" s="11">
        <f>CR175*(180/PI())</f>
        <v>10.575681395144175</v>
      </c>
      <c r="CT175" s="2" t="s">
        <v>13</v>
      </c>
      <c r="CU175" s="11">
        <f>ACOS((DA175^2+AM175^2-(AE175-AT175)^2)/(2*DA175*AM175))-CD175</f>
        <v>0.5253944091792357</v>
      </c>
      <c r="CV175" s="11">
        <f>CU175*(180/PI())</f>
        <v>30.102882225739645</v>
      </c>
      <c r="CW175" s="2" t="s">
        <v>13</v>
      </c>
      <c r="CX175" s="11">
        <f>((PI()/2)-CD175)-(CU175+CR175)</f>
        <v>0.36361090352663106</v>
      </c>
      <c r="CY175" s="11">
        <f>CX175*(180/PI())</f>
        <v>20.8333701570145</v>
      </c>
      <c r="DA175" s="11">
        <f>SQRT(AM175^2+(AE175-AT175)^2)</f>
        <v>0.6365428189485997</v>
      </c>
      <c r="DB175" s="11">
        <f>SQRT((AM175-AH175)^2+(AE175-AT175)^2)</f>
        <v>0.5812736602043287</v>
      </c>
      <c r="DC175" s="11">
        <f>SQRT((AG175-AM175)^2+(AT175-AH175)^2)</f>
        <v>0.6732486044782809</v>
      </c>
      <c r="DD175" s="11">
        <f>SQRT((AG175-AM175)^2+AT175^2)</f>
        <v>0.699515100437185</v>
      </c>
      <c r="DE175" s="11">
        <f>SQRT(AM175^2+AT175^2)</f>
        <v>0.39087455046495856</v>
      </c>
      <c r="DF175" s="11">
        <f>DC175*SIN(CK175+CN175)</f>
        <v>0.24691366871977152</v>
      </c>
      <c r="DG175" s="11">
        <f>DE175*SIN(CP175+CD175)</f>
        <v>0.33992659764655314</v>
      </c>
      <c r="DH175" s="11">
        <f>DB175*SIN(CU175+CR175)</f>
        <v>0.3788827241795612</v>
      </c>
      <c r="DI175" s="11">
        <f>DD175*SIN(CF175+CI175+CK175)</f>
        <v>0.6859583933958338</v>
      </c>
      <c r="DJ175" s="11">
        <f>DA175*SIN(CR175+CX175+CD175)</f>
        <v>0.5506898645652669</v>
      </c>
      <c r="DK175" s="11"/>
      <c r="DL175" s="11"/>
      <c r="DM175" s="11"/>
      <c r="DN175" s="11"/>
      <c r="DO175" s="11"/>
      <c r="DP175" s="11"/>
      <c r="DQ175" s="11"/>
      <c r="DR175" s="11"/>
    </row>
    <row r="176" spans="1:122" ht="15">
      <c r="A176" s="1">
        <v>176</v>
      </c>
      <c r="B176" s="14" t="s">
        <v>109</v>
      </c>
      <c r="C176" s="15" t="s">
        <v>285</v>
      </c>
      <c r="D176" s="13">
        <v>1</v>
      </c>
      <c r="E176" s="13">
        <v>0.625</v>
      </c>
      <c r="F176" s="12">
        <v>0.125</v>
      </c>
      <c r="G176" s="8">
        <f>H176*490/144</f>
        <v>0.6380208333333334</v>
      </c>
      <c r="H176" s="16">
        <f>AH176*(AD176+AG176)</f>
        <v>0.1875</v>
      </c>
      <c r="I176" s="8">
        <f>BD176</f>
        <v>0.018473307291666664</v>
      </c>
      <c r="J176" s="11">
        <f>BN176</f>
        <v>0.02860383064516129</v>
      </c>
      <c r="K176" s="11">
        <f>BI176</f>
        <v>0.31388581611082006</v>
      </c>
      <c r="L176" s="11">
        <f>AM176</f>
        <v>0.3541666666666667</v>
      </c>
      <c r="M176" s="11">
        <f>AO176</f>
        <v>0.6458333333333333</v>
      </c>
      <c r="N176" s="8">
        <f>BE176</f>
        <v>0.005533854166666668</v>
      </c>
      <c r="O176" s="11">
        <f>BO176</f>
        <v>0.012073863636363638</v>
      </c>
      <c r="P176" s="11">
        <f>BJ176</f>
        <v>0.17179606773406922</v>
      </c>
      <c r="Q176" s="11">
        <f>AT176</f>
        <v>0.16666666666666666</v>
      </c>
      <c r="R176" s="11">
        <f>AV176</f>
        <v>0.45833333333333337</v>
      </c>
      <c r="S176" s="8">
        <f>BF176</f>
        <v>0.0033833267013224713</v>
      </c>
      <c r="T176" s="11">
        <f>BU176</f>
        <v>0.009726152577731819</v>
      </c>
      <c r="U176" s="11">
        <f>BK176</f>
        <v>0.13432947954086566</v>
      </c>
      <c r="V176" s="11">
        <f>BT176</f>
        <v>0.34785869070866227</v>
      </c>
      <c r="W176" s="8">
        <f>BG176</f>
        <v>0.020623834757010857</v>
      </c>
      <c r="X176" s="11">
        <f>BZ176</f>
        <v>0.031103269506394835</v>
      </c>
      <c r="Y176" s="11">
        <f>BL176</f>
        <v>0.33165310999706393</v>
      </c>
      <c r="Z176" s="11">
        <f>BY176</f>
        <v>0.6630761037122028</v>
      </c>
      <c r="AA176" s="11">
        <f>BA176</f>
        <v>20.682009910765082</v>
      </c>
      <c r="AB176" s="11">
        <f>BB176</f>
        <v>0.3775097356307068</v>
      </c>
      <c r="AD176" s="8">
        <f>AE176-AH176</f>
        <v>0.5</v>
      </c>
      <c r="AE176" s="11">
        <f>E176</f>
        <v>0.625</v>
      </c>
      <c r="AF176" s="11">
        <f>AG176-AH176</f>
        <v>0.875</v>
      </c>
      <c r="AG176" s="11">
        <f>D176</f>
        <v>1</v>
      </c>
      <c r="AH176" s="11">
        <f>F176</f>
        <v>0.125</v>
      </c>
      <c r="AI176" s="8">
        <f>AG176*AH176</f>
        <v>0.125</v>
      </c>
      <c r="AJ176" s="11">
        <f>AG176/2</f>
        <v>0.5</v>
      </c>
      <c r="AK176" s="11">
        <f>AD176*AH176</f>
        <v>0.0625</v>
      </c>
      <c r="AL176" s="11">
        <f>AH176/2</f>
        <v>0.0625</v>
      </c>
      <c r="AM176" s="11">
        <f>(AI176*AJ176+AK176*AL176)/(AI176+AK176)</f>
        <v>0.3541666666666667</v>
      </c>
      <c r="AN176" s="11"/>
      <c r="AO176" s="11">
        <f>AG176-AM176</f>
        <v>0.6458333333333333</v>
      </c>
      <c r="AP176" s="8">
        <f>AE176*AH176</f>
        <v>0.078125</v>
      </c>
      <c r="AQ176" s="11">
        <f>AE176/2</f>
        <v>0.3125</v>
      </c>
      <c r="AR176" s="11">
        <f>AF176*AH176</f>
        <v>0.109375</v>
      </c>
      <c r="AS176" s="11">
        <f>AH176/2</f>
        <v>0.0625</v>
      </c>
      <c r="AT176" s="11">
        <f>(AP176*AQ176+AR176*AS176)/(AP176+AR176)</f>
        <v>0.16666666666666666</v>
      </c>
      <c r="AU176" s="11"/>
      <c r="AV176" s="11">
        <f>AE176-AT176</f>
        <v>0.45833333333333337</v>
      </c>
      <c r="AX176" s="11">
        <f>-(AD176*AE176*AF176*AG176*AH176)/(4*(AE176+AF176))</f>
        <v>-0.005696614583333333</v>
      </c>
      <c r="AY176" s="11">
        <f>IF(AE176=AG176,"N/A",(2*AX176)/(BE176-BD176))</f>
        <v>0.8805031446540882</v>
      </c>
      <c r="AZ176" s="11">
        <f>IF(AE176=AG176,PI()/4,(1/2)*ATAN(AY176))</f>
        <v>0.3609691688729493</v>
      </c>
      <c r="BA176" s="11">
        <f>IF(AE176=AG176,45,(1/2)*ATAN(AY176)*(180/PI()))</f>
        <v>20.682009910765082</v>
      </c>
      <c r="BB176" s="11">
        <f>IF(AE176=AG176,1,TAN(BA176/(180/PI())))</f>
        <v>0.3775097356307068</v>
      </c>
      <c r="BD176" s="11">
        <f>(1/3)*(AH176*(AG176-AM176)^3+AE176*AM176^3-AD176*(AM176-AH176)^3)</f>
        <v>0.018473307291666664</v>
      </c>
      <c r="BE176" s="11">
        <f>(1/3)*(AH176*(AE176-AT176)^3+AG176*AT176^3-AF176*(AT176-AH176)^3)</f>
        <v>0.005533854166666668</v>
      </c>
      <c r="BF176" s="11">
        <f>BD176*(SIN(AZ176))^2+BE176*(COS(AZ176))^2+AX176*SIN(2*AZ176)</f>
        <v>0.0033833267013224713</v>
      </c>
      <c r="BG176" s="11">
        <f>BD176*COS(AZ176)^2+BE176*SIN(AZ176)^2-AX176*SIN(2*AZ176)</f>
        <v>0.020623834757010857</v>
      </c>
      <c r="BH176" s="11"/>
      <c r="BI176" s="8">
        <f>SQRT(BD176/H176)</f>
        <v>0.31388581611082006</v>
      </c>
      <c r="BJ176" s="11">
        <f>SQRT(BE176/H176)</f>
        <v>0.17179606773406922</v>
      </c>
      <c r="BK176" s="11">
        <f>SQRT(BF176/H176)</f>
        <v>0.13432947954086566</v>
      </c>
      <c r="BL176" s="11">
        <f>SQRT(BG176/H176)</f>
        <v>0.33165310999706393</v>
      </c>
      <c r="BM176" s="11"/>
      <c r="BN176" s="8">
        <f>BD176/(AG176-AM176)</f>
        <v>0.02860383064516129</v>
      </c>
      <c r="BO176" s="11">
        <f>BE176/(AE176-AT176)</f>
        <v>0.012073863636363638</v>
      </c>
      <c r="BP176" s="11"/>
      <c r="BQ176" s="8">
        <f>DF176</f>
        <v>0.18911467626245798</v>
      </c>
      <c r="BR176" s="11">
        <f>DG176</f>
        <v>0.28101080486833085</v>
      </c>
      <c r="BS176" s="11">
        <f>DH176</f>
        <v>0.34785869070866227</v>
      </c>
      <c r="BT176" s="11">
        <f>LARGE(BQ176:BS176,1)</f>
        <v>0.34785869070866227</v>
      </c>
      <c r="BU176" s="11">
        <f>BF176/BT176</f>
        <v>0.009726152577731819</v>
      </c>
      <c r="BV176" s="11"/>
      <c r="BW176" s="8">
        <f>DI176</f>
        <v>0.6630761037122028</v>
      </c>
      <c r="BX176" s="11">
        <f>DJ176</f>
        <v>0.49321706085872047</v>
      </c>
      <c r="BY176" s="11">
        <f>LARGE(BW176:BX176,1)</f>
        <v>0.6630761037122028</v>
      </c>
      <c r="BZ176" s="11">
        <f>BG176/BY176</f>
        <v>0.031103269506394835</v>
      </c>
      <c r="CA176" s="11"/>
      <c r="CC176" s="11"/>
      <c r="CD176" s="11">
        <f>AZ176</f>
        <v>0.3609691688729493</v>
      </c>
      <c r="CE176" s="11">
        <f>CD176*(180/PI())</f>
        <v>20.682009910765082</v>
      </c>
      <c r="CF176" s="11">
        <f>(PI()/2)-CD176</f>
        <v>1.2098271579219473</v>
      </c>
      <c r="CG176" s="11">
        <f>CF176*(180/PI())</f>
        <v>69.31799008923493</v>
      </c>
      <c r="CH176" s="2" t="s">
        <v>13</v>
      </c>
      <c r="CI176" s="11">
        <f>CD176-(CK176+CN176)</f>
        <v>0.06442683942555338</v>
      </c>
      <c r="CJ176" s="11">
        <f>CI176*(180/PI())</f>
        <v>3.691385986451266</v>
      </c>
      <c r="CK176" s="11">
        <f>ACOS((DD176^2+DC176^2-AH176^2)/(2*DD176*DC176))</f>
        <v>0.18812743635250628</v>
      </c>
      <c r="CL176" s="11">
        <f>CK176*(180/PI())</f>
        <v>10.778908113614628</v>
      </c>
      <c r="CM176" s="2" t="s">
        <v>13</v>
      </c>
      <c r="CN176" s="11">
        <f>ACOS((AT176^2+DD176^2-(AG176-AM176)^2)/(2*AT176*DD176))-CF176</f>
        <v>0.10841489309488961</v>
      </c>
      <c r="CO176" s="11">
        <f>CN176*(180/PI())</f>
        <v>6.211715810699186</v>
      </c>
      <c r="CP176" s="11">
        <f>ATAN(AT176/AM176)</f>
        <v>0.4398425828157361</v>
      </c>
      <c r="CQ176" s="11">
        <f>CP176*(180/PI())</f>
        <v>25.201123645475068</v>
      </c>
      <c r="CR176" s="11">
        <f>ACOS((DB176^2+DA176^2-AH176^2)/(2*DB176*DA176))</f>
        <v>0.19424099618140356</v>
      </c>
      <c r="CS176" s="11">
        <f>CR176*(180/PI())</f>
        <v>11.129189289611164</v>
      </c>
      <c r="CT176" s="2" t="s">
        <v>13</v>
      </c>
      <c r="CU176" s="11">
        <f>ACOS((DA176^2+AM176^2-(AE176-AT176)^2)/(2*DA176*AM176))-CD176</f>
        <v>0.5519385527397371</v>
      </c>
      <c r="CV176" s="11">
        <f>CU176*(180/PI())</f>
        <v>31.623749622545738</v>
      </c>
      <c r="CW176" s="2" t="s">
        <v>13</v>
      </c>
      <c r="CX176" s="11">
        <f>((PI()/2)-CD176)-(CU176+CR176)</f>
        <v>0.4636476090008066</v>
      </c>
      <c r="CY176" s="11">
        <f>CX176*(180/PI())</f>
        <v>26.56505117707802</v>
      </c>
      <c r="DA176" s="11">
        <f>SQRT(AM176^2+(AE176-AT176)^2)</f>
        <v>0.5792266156024102</v>
      </c>
      <c r="DB176" s="11">
        <f>SQRT((AM176-AH176)^2+(AE176-AT176)^2)</f>
        <v>0.5124322448437019</v>
      </c>
      <c r="DC176" s="11">
        <f>SQRT((AG176-AM176)^2+(AT176-AH176)^2)</f>
        <v>0.6471760236253777</v>
      </c>
      <c r="DD176" s="11">
        <f>SQRT((AG176-AM176)^2+AT176^2)</f>
        <v>0.6669921080659217</v>
      </c>
      <c r="DE176" s="11">
        <f>SQRT(AM176^2+AT176^2)</f>
        <v>0.391422796417832</v>
      </c>
      <c r="DF176" s="11">
        <f>DC176*SIN(CK176+CN176)</f>
        <v>0.18911467626245798</v>
      </c>
      <c r="DG176" s="11">
        <f>DE176*SIN(CP176+CD176)</f>
        <v>0.28101080486833085</v>
      </c>
      <c r="DH176" s="11">
        <f>DB176*SIN(CU176+CR176)</f>
        <v>0.34785869070866227</v>
      </c>
      <c r="DI176" s="11">
        <f>DD176*SIN(CF176+CI176+CK176)</f>
        <v>0.6630761037122028</v>
      </c>
      <c r="DJ176" s="11">
        <f>DA176*SIN(CR176+CX176+CD176)</f>
        <v>0.49321706085872047</v>
      </c>
      <c r="DK176" s="11"/>
      <c r="DL176" s="11"/>
      <c r="DM176" s="11"/>
      <c r="DN176" s="11"/>
      <c r="DO176" s="11"/>
      <c r="DP176" s="11"/>
      <c r="DQ176" s="11"/>
      <c r="DR176" s="11"/>
    </row>
    <row r="177" spans="1:122" ht="15">
      <c r="A177" s="5">
        <v>177</v>
      </c>
      <c r="B177" s="14" t="s">
        <v>116</v>
      </c>
      <c r="C177" s="15" t="s">
        <v>286</v>
      </c>
      <c r="D177" s="13">
        <v>0.875</v>
      </c>
      <c r="E177" s="13">
        <v>0.875</v>
      </c>
      <c r="F177" s="12">
        <v>0.125</v>
      </c>
      <c r="G177" s="8">
        <f>H177*490/144</f>
        <v>0.6911892361111112</v>
      </c>
      <c r="H177" s="16">
        <f>AH177*(AD177+AG177)</f>
        <v>0.203125</v>
      </c>
      <c r="I177" s="8">
        <f>BD177</f>
        <v>0.014199281350160258</v>
      </c>
      <c r="J177" s="11">
        <f>BN177</f>
        <v>0.02325551591207349</v>
      </c>
      <c r="K177" s="11">
        <f>BI177</f>
        <v>0.264393937788389</v>
      </c>
      <c r="L177" s="11">
        <f>AM177</f>
        <v>0.2644230769230769</v>
      </c>
      <c r="M177" s="11">
        <f>AO177</f>
        <v>0.6105769230769231</v>
      </c>
      <c r="N177" s="8">
        <f>BE177</f>
        <v>0.014199281350160258</v>
      </c>
      <c r="O177" s="11">
        <f>BO177</f>
        <v>0.02325551591207349</v>
      </c>
      <c r="P177" s="11">
        <f>BJ177</f>
        <v>0.264393937788389</v>
      </c>
      <c r="Q177" s="11">
        <f>AT177</f>
        <v>0.2644230769230769</v>
      </c>
      <c r="R177" s="11">
        <f>AV177</f>
        <v>0.6105769230769231</v>
      </c>
      <c r="S177" s="8">
        <f>BF177</f>
        <v>0.005917280148237182</v>
      </c>
      <c r="T177" s="11">
        <f>BU177</f>
        <v>0.0158236904573055</v>
      </c>
      <c r="U177" s="11">
        <f>BK177</f>
        <v>0.1706787196611448</v>
      </c>
      <c r="V177" s="11">
        <f>BT177</f>
        <v>0.37395070158903954</v>
      </c>
      <c r="W177" s="8">
        <f>BG177</f>
        <v>0.022481282552083336</v>
      </c>
      <c r="X177" s="11">
        <f>BZ177</f>
        <v>0.036335239639654716</v>
      </c>
      <c r="Y177" s="11">
        <f>BL177</f>
        <v>0.3326816546389857</v>
      </c>
      <c r="Z177" s="11">
        <f>BY177</f>
        <v>0.6187184335382291</v>
      </c>
      <c r="AA177" s="11">
        <f>BA177</f>
        <v>45</v>
      </c>
      <c r="AB177" s="11">
        <f>BB177</f>
        <v>1</v>
      </c>
      <c r="AD177" s="8">
        <f>AE177-AH177</f>
        <v>0.75</v>
      </c>
      <c r="AE177" s="11">
        <f>E177</f>
        <v>0.875</v>
      </c>
      <c r="AF177" s="11">
        <f>AG177-AH177</f>
        <v>0.75</v>
      </c>
      <c r="AG177" s="11">
        <f>D177</f>
        <v>0.875</v>
      </c>
      <c r="AH177" s="11">
        <f>F177</f>
        <v>0.125</v>
      </c>
      <c r="AI177" s="8">
        <f>AG177*AH177</f>
        <v>0.109375</v>
      </c>
      <c r="AJ177" s="11">
        <f>AG177/2</f>
        <v>0.4375</v>
      </c>
      <c r="AK177" s="11">
        <f>AD177*AH177</f>
        <v>0.09375</v>
      </c>
      <c r="AL177" s="11">
        <f>AH177/2</f>
        <v>0.0625</v>
      </c>
      <c r="AM177" s="11">
        <f>(AI177*AJ177+AK177*AL177)/(AI177+AK177)</f>
        <v>0.2644230769230769</v>
      </c>
      <c r="AN177" s="11"/>
      <c r="AO177" s="11">
        <f>AG177-AM177</f>
        <v>0.6105769230769231</v>
      </c>
      <c r="AP177" s="8">
        <f>AE177*AH177</f>
        <v>0.109375</v>
      </c>
      <c r="AQ177" s="11">
        <f>AE177/2</f>
        <v>0.4375</v>
      </c>
      <c r="AR177" s="11">
        <f>AF177*AH177</f>
        <v>0.09375</v>
      </c>
      <c r="AS177" s="11">
        <f>AH177/2</f>
        <v>0.0625</v>
      </c>
      <c r="AT177" s="11">
        <f>(AP177*AQ177+AR177*AS177)/(AP177+AR177)</f>
        <v>0.2644230769230769</v>
      </c>
      <c r="AU177" s="11"/>
      <c r="AV177" s="11">
        <f>AE177-AT177</f>
        <v>0.6105769230769231</v>
      </c>
      <c r="AX177" s="11">
        <f>-(AD177*AE177*AF177*AG177*AH177)/(4*(AE177+AF177))</f>
        <v>-0.008282001201923076</v>
      </c>
      <c r="AY177" s="11" t="str">
        <f>IF(AE177=AG177,"N/A",(2*AX177)/(BE177-BD177))</f>
        <v>N/A</v>
      </c>
      <c r="AZ177" s="11">
        <f>IF(AE177=AG177,PI()/4,(1/2)*ATAN(AY177))</f>
        <v>0.7853981633974483</v>
      </c>
      <c r="BA177" s="11">
        <f>IF(AE177=AG177,45,(1/2)*ATAN(AY177)*(180/PI()))</f>
        <v>45</v>
      </c>
      <c r="BB177" s="11">
        <f>IF(AE177=AG177,1,TAN(BA177/(180/PI())))</f>
        <v>1</v>
      </c>
      <c r="BD177" s="11">
        <f>(1/3)*(AH177*(AG177-AM177)^3+AE177*AM177^3-AD177*(AM177-AH177)^3)</f>
        <v>0.014199281350160258</v>
      </c>
      <c r="BE177" s="11">
        <f>(1/3)*(AH177*(AE177-AT177)^3+AG177*AT177^3-AF177*(AT177-AH177)^3)</f>
        <v>0.014199281350160258</v>
      </c>
      <c r="BF177" s="11">
        <f>BD177*(SIN(AZ177))^2+BE177*(COS(AZ177))^2+AX177*SIN(2*AZ177)</f>
        <v>0.005917280148237182</v>
      </c>
      <c r="BG177" s="11">
        <f>BD177*COS(AZ177)^2+BE177*SIN(AZ177)^2-AX177*SIN(2*AZ177)</f>
        <v>0.022481282552083336</v>
      </c>
      <c r="BH177" s="11"/>
      <c r="BI177" s="8">
        <f>SQRT(BD177/H177)</f>
        <v>0.264393937788389</v>
      </c>
      <c r="BJ177" s="11">
        <f>SQRT(BE177/H177)</f>
        <v>0.264393937788389</v>
      </c>
      <c r="BK177" s="11">
        <f>SQRT(BF177/H177)</f>
        <v>0.1706787196611448</v>
      </c>
      <c r="BL177" s="11">
        <f>SQRT(BG177/H177)</f>
        <v>0.3326816546389857</v>
      </c>
      <c r="BM177" s="11"/>
      <c r="BN177" s="8">
        <f>BD177/(AG177-AM177)</f>
        <v>0.02325551591207349</v>
      </c>
      <c r="BO177" s="11">
        <f>BE177/(AE177-AT177)</f>
        <v>0.02325551591207349</v>
      </c>
      <c r="BP177" s="11"/>
      <c r="BQ177" s="8">
        <f>DF177</f>
        <v>0.3331560795975084</v>
      </c>
      <c r="BR177" s="11">
        <f>DG177</f>
        <v>0.37395070158903954</v>
      </c>
      <c r="BS177" s="11">
        <f>DH177</f>
        <v>0.3331560795975084</v>
      </c>
      <c r="BT177" s="11">
        <f>LARGE(BQ177:BS177,1)</f>
        <v>0.37395070158903954</v>
      </c>
      <c r="BU177" s="11">
        <f>BF177/BT177</f>
        <v>0.0158236904573055</v>
      </c>
      <c r="BV177" s="11"/>
      <c r="BW177" s="8">
        <f>DI177</f>
        <v>0.6187184335382291</v>
      </c>
      <c r="BX177" s="11">
        <f>DJ177</f>
        <v>0.6187184335382291</v>
      </c>
      <c r="BY177" s="11">
        <f>LARGE(BW177:BX177,1)</f>
        <v>0.6187184335382291</v>
      </c>
      <c r="BZ177" s="11">
        <f>BG177/BY177</f>
        <v>0.036335239639654716</v>
      </c>
      <c r="CA177" s="11"/>
      <c r="CC177" s="11"/>
      <c r="CD177" s="11">
        <f>AZ177</f>
        <v>0.7853981633974483</v>
      </c>
      <c r="CE177" s="11">
        <f>CD177*(180/PI())</f>
        <v>45</v>
      </c>
      <c r="CF177" s="11">
        <f>(PI()/2)-CD177</f>
        <v>0.7853981633974483</v>
      </c>
      <c r="CG177" s="11">
        <f>CF177*(180/PI())</f>
        <v>45</v>
      </c>
      <c r="CH177" s="2" t="s">
        <v>13</v>
      </c>
      <c r="CI177" s="11">
        <f>CD177-(CK177+CN177)</f>
        <v>0.2244973561450756</v>
      </c>
      <c r="CJ177" s="11">
        <f>CI177*(180/PI())</f>
        <v>12.862751018958168</v>
      </c>
      <c r="CK177" s="11">
        <f>ACOS((DD177^2+DC177^2-AH177^2)/(2*DD177*DC177))</f>
        <v>0.1841894783343092</v>
      </c>
      <c r="CL177" s="11">
        <f>CK177*(180/PI())</f>
        <v>10.553279739272234</v>
      </c>
      <c r="CM177" s="2" t="s">
        <v>13</v>
      </c>
      <c r="CN177" s="11">
        <f>ACOS((AT177^2+DD177^2-(AG177-AM177)^2)/(2*AT177*DD177))-CF177</f>
        <v>0.37671132891806347</v>
      </c>
      <c r="CO177" s="11">
        <f>CN177*(180/PI())</f>
        <v>21.583969241769598</v>
      </c>
      <c r="CP177" s="11">
        <f>ATAN(AT177/AM177)</f>
        <v>0.7853981633974483</v>
      </c>
      <c r="CQ177" s="11">
        <f>CP177*(180/PI())</f>
        <v>45</v>
      </c>
      <c r="CR177" s="11">
        <f>ACOS((DB177^2+DA177^2-AH177^2)/(2*DB177*DA177))</f>
        <v>0.1841894783343092</v>
      </c>
      <c r="CS177" s="11">
        <f>CR177*(180/PI())</f>
        <v>10.553279739272234</v>
      </c>
      <c r="CT177" s="2" t="s">
        <v>13</v>
      </c>
      <c r="CU177" s="11">
        <f>ACOS((DA177^2+AM177^2-(AE177-AT177)^2)/(2*DA177*AM177))-CD177</f>
        <v>0.37671132891806347</v>
      </c>
      <c r="CV177" s="11">
        <f>CU177*(180/PI())</f>
        <v>21.583969241769598</v>
      </c>
      <c r="CW177" s="2" t="s">
        <v>13</v>
      </c>
      <c r="CX177" s="11">
        <f>((PI()/2)-CD177)-(CU177+CR177)</f>
        <v>0.2244973561450756</v>
      </c>
      <c r="CY177" s="11">
        <f>CX177*(180/PI())</f>
        <v>12.862751018958168</v>
      </c>
      <c r="DA177" s="11">
        <f>SQRT(AM177^2+(AE177-AT177)^2)</f>
        <v>0.6653748887683922</v>
      </c>
      <c r="DB177" s="11">
        <f>SQRT((AM177-AH177)^2+(AE177-AT177)^2)</f>
        <v>0.6262930411339257</v>
      </c>
      <c r="DC177" s="11">
        <f>SQRT((AG177-AM177)^2+(AT177-AH177)^2)</f>
        <v>0.6262930411339257</v>
      </c>
      <c r="DD177" s="11">
        <f>SQRT((AG177-AM177)^2+AT177^2)</f>
        <v>0.6653748887683922</v>
      </c>
      <c r="DE177" s="11">
        <f>SQRT(AM177^2+AT177^2)</f>
        <v>0.37395070158903954</v>
      </c>
      <c r="DF177" s="11">
        <f>DC177*SIN(CK177+CN177)</f>
        <v>0.3331560795975084</v>
      </c>
      <c r="DG177" s="11">
        <f>DE177*SIN(CP177+CD177)</f>
        <v>0.37395070158903954</v>
      </c>
      <c r="DH177" s="11">
        <f>DB177*SIN(CU177+CR177)</f>
        <v>0.3331560795975084</v>
      </c>
      <c r="DI177" s="11">
        <f>DD177*SIN(CF177+CI177+CK177)</f>
        <v>0.6187184335382291</v>
      </c>
      <c r="DJ177" s="11">
        <f>DA177*SIN(CR177+CX177+CD177)</f>
        <v>0.6187184335382291</v>
      </c>
      <c r="DK177" s="11"/>
      <c r="DL177" s="11"/>
      <c r="DM177" s="11"/>
      <c r="DN177" s="11"/>
      <c r="DO177" s="11"/>
      <c r="DP177" s="11"/>
      <c r="DQ177" s="11"/>
      <c r="DR177" s="11"/>
    </row>
    <row r="178" spans="1:122" ht="15">
      <c r="A178" s="1">
        <v>178</v>
      </c>
      <c r="B178" s="14" t="s">
        <v>116</v>
      </c>
      <c r="C178" s="15" t="s">
        <v>287</v>
      </c>
      <c r="D178" s="13">
        <v>0.75</v>
      </c>
      <c r="E178" s="13">
        <v>0.75</v>
      </c>
      <c r="F178" s="12">
        <v>0.125</v>
      </c>
      <c r="G178" s="8">
        <f>H178*490/144</f>
        <v>0.5848524305555556</v>
      </c>
      <c r="H178" s="16">
        <f>AH178*(AD178+AG178)</f>
        <v>0.171875</v>
      </c>
      <c r="I178" s="8">
        <f>BD178</f>
        <v>0.008657744436553032</v>
      </c>
      <c r="J178" s="11">
        <f>BN178</f>
        <v>0.016744648580586084</v>
      </c>
      <c r="K178" s="11">
        <f>BI178</f>
        <v>0.22443781158088677</v>
      </c>
      <c r="L178" s="11">
        <f>AM178</f>
        <v>0.23295454545454544</v>
      </c>
      <c r="M178" s="11">
        <f>AO178</f>
        <v>0.5170454545454546</v>
      </c>
      <c r="N178" s="8">
        <f>BE178</f>
        <v>0.008657744436553032</v>
      </c>
      <c r="O178" s="11">
        <f>BO178</f>
        <v>0.016744648580586084</v>
      </c>
      <c r="P178" s="11">
        <f>BJ178</f>
        <v>0.22443781158088677</v>
      </c>
      <c r="Q178" s="11">
        <f>AT178</f>
        <v>0.23295454545454544</v>
      </c>
      <c r="R178" s="11">
        <f>AV178</f>
        <v>0.5170454545454546</v>
      </c>
      <c r="S178" s="8">
        <f>BF178</f>
        <v>0.0036639589251893957</v>
      </c>
      <c r="T178" s="11">
        <f>BU178</f>
        <v>0.011121526720739261</v>
      </c>
      <c r="U178" s="11">
        <f>BK178</f>
        <v>0.14600540812278817</v>
      </c>
      <c r="V178" s="11">
        <f>BT178</f>
        <v>0.3294474775982778</v>
      </c>
      <c r="W178" s="8">
        <f>BG178</f>
        <v>0.013651529947916668</v>
      </c>
      <c r="X178" s="11">
        <f>BZ178</f>
        <v>0.025741571732648304</v>
      </c>
      <c r="Y178" s="11">
        <f>BL178</f>
        <v>0.2818281095514309</v>
      </c>
      <c r="Z178" s="11">
        <f>BY178</f>
        <v>0.5303300858899105</v>
      </c>
      <c r="AA178" s="11">
        <f>BA178</f>
        <v>45</v>
      </c>
      <c r="AB178" s="11">
        <f>BB178</f>
        <v>1</v>
      </c>
      <c r="AD178" s="8">
        <f>AE178-AH178</f>
        <v>0.625</v>
      </c>
      <c r="AE178" s="11">
        <f>E178</f>
        <v>0.75</v>
      </c>
      <c r="AF178" s="11">
        <f>AG178-AH178</f>
        <v>0.625</v>
      </c>
      <c r="AG178" s="11">
        <f>D178</f>
        <v>0.75</v>
      </c>
      <c r="AH178" s="11">
        <f>F178</f>
        <v>0.125</v>
      </c>
      <c r="AI178" s="8">
        <f>AG178*AH178</f>
        <v>0.09375</v>
      </c>
      <c r="AJ178" s="11">
        <f>AG178/2</f>
        <v>0.375</v>
      </c>
      <c r="AK178" s="11">
        <f>AD178*AH178</f>
        <v>0.078125</v>
      </c>
      <c r="AL178" s="11">
        <f>AH178/2</f>
        <v>0.0625</v>
      </c>
      <c r="AM178" s="11">
        <f>(AI178*AJ178+AK178*AL178)/(AI178+AK178)</f>
        <v>0.23295454545454544</v>
      </c>
      <c r="AN178" s="11"/>
      <c r="AO178" s="11">
        <f>AG178-AM178</f>
        <v>0.5170454545454546</v>
      </c>
      <c r="AP178" s="8">
        <f>AE178*AH178</f>
        <v>0.09375</v>
      </c>
      <c r="AQ178" s="11">
        <f>AE178/2</f>
        <v>0.375</v>
      </c>
      <c r="AR178" s="11">
        <f>AF178*AH178</f>
        <v>0.078125</v>
      </c>
      <c r="AS178" s="11">
        <f>AH178/2</f>
        <v>0.0625</v>
      </c>
      <c r="AT178" s="11">
        <f>(AP178*AQ178+AR178*AS178)/(AP178+AR178)</f>
        <v>0.23295454545454544</v>
      </c>
      <c r="AU178" s="11"/>
      <c r="AV178" s="11">
        <f>AE178-AT178</f>
        <v>0.5170454545454546</v>
      </c>
      <c r="AX178" s="11">
        <f>-(AD178*AE178*AF178*AG178*AH178)/(4*(AE178+AF178))</f>
        <v>-0.004993785511363636</v>
      </c>
      <c r="AY178" s="11" t="str">
        <f>IF(AE178=AG178,"N/A",(2*AX178)/(BE178-BD178))</f>
        <v>N/A</v>
      </c>
      <c r="AZ178" s="11">
        <f>IF(AE178=AG178,PI()/4,(1/2)*ATAN(AY178))</f>
        <v>0.7853981633974483</v>
      </c>
      <c r="BA178" s="11">
        <f>IF(AE178=AG178,45,(1/2)*ATAN(AY178)*(180/PI()))</f>
        <v>45</v>
      </c>
      <c r="BB178" s="11">
        <f>IF(AE178=AG178,1,TAN(BA178/(180/PI())))</f>
        <v>1</v>
      </c>
      <c r="BD178" s="11">
        <f>(1/3)*(AH178*(AG178-AM178)^3+AE178*AM178^3-AD178*(AM178-AH178)^3)</f>
        <v>0.008657744436553032</v>
      </c>
      <c r="BE178" s="11">
        <f>(1/3)*(AH178*(AE178-AT178)^3+AG178*AT178^3-AF178*(AT178-AH178)^3)</f>
        <v>0.008657744436553032</v>
      </c>
      <c r="BF178" s="11">
        <f>BD178*(SIN(AZ178))^2+BE178*(COS(AZ178))^2+AX178*SIN(2*AZ178)</f>
        <v>0.0036639589251893957</v>
      </c>
      <c r="BG178" s="11">
        <f>BD178*COS(AZ178)^2+BE178*SIN(AZ178)^2-AX178*SIN(2*AZ178)</f>
        <v>0.013651529947916668</v>
      </c>
      <c r="BH178" s="11"/>
      <c r="BI178" s="8">
        <f>SQRT(BD178/H178)</f>
        <v>0.22443781158088677</v>
      </c>
      <c r="BJ178" s="11">
        <f>SQRT(BE178/H178)</f>
        <v>0.22443781158088677</v>
      </c>
      <c r="BK178" s="11">
        <f>SQRT(BF178/H178)</f>
        <v>0.14600540812278817</v>
      </c>
      <c r="BL178" s="11">
        <f>SQRT(BG178/H178)</f>
        <v>0.2818281095514309</v>
      </c>
      <c r="BM178" s="11"/>
      <c r="BN178" s="8">
        <f>BD178/(AG178-AM178)</f>
        <v>0.016744648580586084</v>
      </c>
      <c r="BO178" s="11">
        <f>BE178/(AE178-AT178)</f>
        <v>0.016744648580586084</v>
      </c>
      <c r="BP178" s="11"/>
      <c r="BQ178" s="8">
        <f>DF178</f>
        <v>0.28927095593995134</v>
      </c>
      <c r="BR178" s="11">
        <f>DG178</f>
        <v>0.3294474775982778</v>
      </c>
      <c r="BS178" s="11">
        <f>DH178</f>
        <v>0.28927095593995134</v>
      </c>
      <c r="BT178" s="11">
        <f>LARGE(BQ178:BS178,1)</f>
        <v>0.3294474775982778</v>
      </c>
      <c r="BU178" s="11">
        <f>BF178/BT178</f>
        <v>0.011121526720739261</v>
      </c>
      <c r="BV178" s="11"/>
      <c r="BW178" s="8">
        <f>DI178</f>
        <v>0.5303300858899105</v>
      </c>
      <c r="BX178" s="11">
        <f>DJ178</f>
        <v>0.5303300858899105</v>
      </c>
      <c r="BY178" s="11">
        <f>LARGE(BW178:BX178,1)</f>
        <v>0.5303300858899105</v>
      </c>
      <c r="BZ178" s="11">
        <f>BG178/BY178</f>
        <v>0.025741571732648304</v>
      </c>
      <c r="CA178" s="11"/>
      <c r="CC178" s="11"/>
      <c r="CD178" s="11">
        <f>AZ178</f>
        <v>0.7853981633974483</v>
      </c>
      <c r="CE178" s="11">
        <f>CD178*(180/PI())</f>
        <v>45</v>
      </c>
      <c r="CF178" s="11">
        <f>(PI()/2)-CD178</f>
        <v>0.7853981633974483</v>
      </c>
      <c r="CG178" s="11">
        <f>CF178*(180/PI())</f>
        <v>45</v>
      </c>
      <c r="CH178" s="2" t="s">
        <v>13</v>
      </c>
      <c r="CI178" s="11">
        <f>CD178-(CK178+CN178)</f>
        <v>0.20583417810412508</v>
      </c>
      <c r="CJ178" s="11">
        <f>CI178*(180/PI())</f>
        <v>11.793429684910468</v>
      </c>
      <c r="CK178" s="11">
        <f>ACOS((DD178^2+DC178^2-AH178^2)/(2*DD178*DC178))</f>
        <v>0.21747657759959438</v>
      </c>
      <c r="CL178" s="11">
        <f>CK178*(180/PI())</f>
        <v>12.460490039406098</v>
      </c>
      <c r="CM178" s="2" t="s">
        <v>13</v>
      </c>
      <c r="CN178" s="11">
        <f>ACOS((AT178^2+DD178^2-(AG178-AM178)^2)/(2*AT178*DD178))-CF178</f>
        <v>0.3620874076937288</v>
      </c>
      <c r="CO178" s="11">
        <f>CN178*(180/PI())</f>
        <v>20.746080275683436</v>
      </c>
      <c r="CP178" s="11">
        <f>ATAN(AT178/AM178)</f>
        <v>0.7853981633974483</v>
      </c>
      <c r="CQ178" s="11">
        <f>CP178*(180/PI())</f>
        <v>45</v>
      </c>
      <c r="CR178" s="11">
        <f>ACOS((DB178^2+DA178^2-AH178^2)/(2*DB178*DA178))</f>
        <v>0.21747657759959438</v>
      </c>
      <c r="CS178" s="11">
        <f>CR178*(180/PI())</f>
        <v>12.460490039406098</v>
      </c>
      <c r="CT178" s="2" t="s">
        <v>13</v>
      </c>
      <c r="CU178" s="11">
        <f>ACOS((DA178^2+AM178^2-(AE178-AT178)^2)/(2*DA178*AM178))-CD178</f>
        <v>0.3620874076937288</v>
      </c>
      <c r="CV178" s="11">
        <f>CU178*(180/PI())</f>
        <v>20.746080275683436</v>
      </c>
      <c r="CW178" s="2" t="s">
        <v>13</v>
      </c>
      <c r="CX178" s="11">
        <f>((PI()/2)-CD178)-(CU178+CR178)</f>
        <v>0.20583417810412508</v>
      </c>
      <c r="CY178" s="11">
        <f>CX178*(180/PI())</f>
        <v>11.793429684910468</v>
      </c>
      <c r="DA178" s="11">
        <f>SQRT(AM178^2+(AE178-AT178)^2)</f>
        <v>0.5671012452058711</v>
      </c>
      <c r="DB178" s="11">
        <f>SQRT((AM178-AH178)^2+(AE178-AT178)^2)</f>
        <v>0.5281952157587319</v>
      </c>
      <c r="DC178" s="11">
        <f>SQRT((AG178-AM178)^2+(AT178-AH178)^2)</f>
        <v>0.5281952157587319</v>
      </c>
      <c r="DD178" s="11">
        <f>SQRT((AG178-AM178)^2+AT178^2)</f>
        <v>0.5671012452058711</v>
      </c>
      <c r="DE178" s="11">
        <f>SQRT(AM178^2+AT178^2)</f>
        <v>0.3294474775982778</v>
      </c>
      <c r="DF178" s="11">
        <f>DC178*SIN(CK178+CN178)</f>
        <v>0.28927095593995134</v>
      </c>
      <c r="DG178" s="11">
        <f>DE178*SIN(CP178+CD178)</f>
        <v>0.3294474775982778</v>
      </c>
      <c r="DH178" s="11">
        <f>DB178*SIN(CU178+CR178)</f>
        <v>0.28927095593995134</v>
      </c>
      <c r="DI178" s="11">
        <f>DD178*SIN(CF178+CI178+CK178)</f>
        <v>0.5303300858899105</v>
      </c>
      <c r="DJ178" s="11">
        <f>DA178*SIN(CR178+CX178+CD178)</f>
        <v>0.5303300858899105</v>
      </c>
      <c r="DK178" s="11"/>
      <c r="DL178" s="11"/>
      <c r="DM178" s="11"/>
      <c r="DN178" s="11"/>
      <c r="DO178" s="11"/>
      <c r="DP178" s="11"/>
      <c r="DQ178" s="11"/>
      <c r="DR178" s="11"/>
    </row>
    <row r="179" spans="1:122" ht="15">
      <c r="A179" s="5">
        <v>179</v>
      </c>
      <c r="B179" s="14" t="s">
        <v>116</v>
      </c>
      <c r="C179" s="15" t="s">
        <v>288</v>
      </c>
      <c r="D179" s="13">
        <v>0.625</v>
      </c>
      <c r="E179" s="13">
        <v>0.625</v>
      </c>
      <c r="F179" s="12">
        <v>0.125</v>
      </c>
      <c r="G179" s="8">
        <f>H179*490/144</f>
        <v>0.478515625</v>
      </c>
      <c r="H179" s="16">
        <f>AH179*(AD179+AG179)</f>
        <v>0.140625</v>
      </c>
      <c r="I179" s="8">
        <f>BD179</f>
        <v>0.004794650607638888</v>
      </c>
      <c r="J179" s="11">
        <f>BN179</f>
        <v>0.011318519467213113</v>
      </c>
      <c r="K179" s="11">
        <f>BI179</f>
        <v>0.1846491083376157</v>
      </c>
      <c r="L179" s="11">
        <f>AM179</f>
        <v>0.2013888888888889</v>
      </c>
      <c r="M179" s="11">
        <f>AO179</f>
        <v>0.4236111111111111</v>
      </c>
      <c r="N179" s="8">
        <f>BE179</f>
        <v>0.004794650607638888</v>
      </c>
      <c r="O179" s="11">
        <f>BO179</f>
        <v>0.011318519467213113</v>
      </c>
      <c r="P179" s="11">
        <f>BJ179</f>
        <v>0.1846491083376157</v>
      </c>
      <c r="Q179" s="11">
        <f>AT179</f>
        <v>0.2013888888888889</v>
      </c>
      <c r="R179" s="11">
        <f>AV179</f>
        <v>0.4236111111111111</v>
      </c>
      <c r="S179" s="8">
        <f>BF179</f>
        <v>0.002081976996527777</v>
      </c>
      <c r="T179" s="11">
        <f>BU179</f>
        <v>0.007310135433198748</v>
      </c>
      <c r="U179" s="11">
        <f>BK179</f>
        <v>0.12167649630510576</v>
      </c>
      <c r="V179" s="11">
        <f>BT179</f>
        <v>0.284806897977915</v>
      </c>
      <c r="W179" s="8">
        <f>BG179</f>
        <v>0.007507324218749999</v>
      </c>
      <c r="X179" s="11">
        <f>BZ179</f>
        <v>0.016987135563661198</v>
      </c>
      <c r="Y179" s="11">
        <f>BL179</f>
        <v>0.2310528438835295</v>
      </c>
      <c r="Z179" s="11">
        <f>BY179</f>
        <v>0.4419417382415922</v>
      </c>
      <c r="AA179" s="11">
        <f>BA179</f>
        <v>45</v>
      </c>
      <c r="AB179" s="11">
        <f>BB179</f>
        <v>1</v>
      </c>
      <c r="AD179" s="8">
        <f>AE179-AH179</f>
        <v>0.5</v>
      </c>
      <c r="AE179" s="11">
        <f>E179</f>
        <v>0.625</v>
      </c>
      <c r="AF179" s="11">
        <f>AG179-AH179</f>
        <v>0.5</v>
      </c>
      <c r="AG179" s="11">
        <f>D179</f>
        <v>0.625</v>
      </c>
      <c r="AH179" s="11">
        <f>F179</f>
        <v>0.125</v>
      </c>
      <c r="AI179" s="8">
        <f>AG179*AH179</f>
        <v>0.078125</v>
      </c>
      <c r="AJ179" s="11">
        <f>AG179/2</f>
        <v>0.3125</v>
      </c>
      <c r="AK179" s="11">
        <f>AD179*AH179</f>
        <v>0.0625</v>
      </c>
      <c r="AL179" s="11">
        <f>AH179/2</f>
        <v>0.0625</v>
      </c>
      <c r="AM179" s="11">
        <f>(AI179*AJ179+AK179*AL179)/(AI179+AK179)</f>
        <v>0.2013888888888889</v>
      </c>
      <c r="AN179" s="11"/>
      <c r="AO179" s="11">
        <f>AG179-AM179</f>
        <v>0.4236111111111111</v>
      </c>
      <c r="AP179" s="8">
        <f>AE179*AH179</f>
        <v>0.078125</v>
      </c>
      <c r="AQ179" s="11">
        <f>AE179/2</f>
        <v>0.3125</v>
      </c>
      <c r="AR179" s="11">
        <f>AF179*AH179</f>
        <v>0.0625</v>
      </c>
      <c r="AS179" s="11">
        <f>AH179/2</f>
        <v>0.0625</v>
      </c>
      <c r="AT179" s="11">
        <f>(AP179*AQ179+AR179*AS179)/(AP179+AR179)</f>
        <v>0.2013888888888889</v>
      </c>
      <c r="AU179" s="11"/>
      <c r="AV179" s="11">
        <f>AE179-AT179</f>
        <v>0.4236111111111111</v>
      </c>
      <c r="AX179" s="11">
        <f>-(AD179*AE179*AF179*AG179*AH179)/(4*(AE179+AF179))</f>
        <v>-0.002712673611111111</v>
      </c>
      <c r="AY179" s="11" t="str">
        <f>IF(AE179=AG179,"N/A",(2*AX179)/(BE179-BD179))</f>
        <v>N/A</v>
      </c>
      <c r="AZ179" s="11">
        <f>IF(AE179=AG179,PI()/4,(1/2)*ATAN(AY179))</f>
        <v>0.7853981633974483</v>
      </c>
      <c r="BA179" s="11">
        <f>IF(AE179=AG179,45,(1/2)*ATAN(AY179)*(180/PI()))</f>
        <v>45</v>
      </c>
      <c r="BB179" s="11">
        <f>IF(AE179=AG179,1,TAN(BA179/(180/PI())))</f>
        <v>1</v>
      </c>
      <c r="BD179" s="11">
        <f>(1/3)*(AH179*(AG179-AM179)^3+AE179*AM179^3-AD179*(AM179-AH179)^3)</f>
        <v>0.004794650607638888</v>
      </c>
      <c r="BE179" s="11">
        <f>(1/3)*(AH179*(AE179-AT179)^3+AG179*AT179^3-AF179*(AT179-AH179)^3)</f>
        <v>0.004794650607638888</v>
      </c>
      <c r="BF179" s="11">
        <f>BD179*(SIN(AZ179))^2+BE179*(COS(AZ179))^2+AX179*SIN(2*AZ179)</f>
        <v>0.002081976996527777</v>
      </c>
      <c r="BG179" s="11">
        <f>BD179*COS(AZ179)^2+BE179*SIN(AZ179)^2-AX179*SIN(2*AZ179)</f>
        <v>0.007507324218749999</v>
      </c>
      <c r="BH179" s="11"/>
      <c r="BI179" s="8">
        <f>SQRT(BD179/H179)</f>
        <v>0.1846491083376157</v>
      </c>
      <c r="BJ179" s="11">
        <f>SQRT(BE179/H179)</f>
        <v>0.1846491083376157</v>
      </c>
      <c r="BK179" s="11">
        <f>SQRT(BF179/H179)</f>
        <v>0.12167649630510576</v>
      </c>
      <c r="BL179" s="11">
        <f>SQRT(BG179/H179)</f>
        <v>0.2310528438835295</v>
      </c>
      <c r="BM179" s="11"/>
      <c r="BN179" s="8">
        <f>BD179/(AG179-AM179)</f>
        <v>0.011318519467213113</v>
      </c>
      <c r="BO179" s="11">
        <f>BE179/(AE179-AT179)</f>
        <v>0.011318519467213113</v>
      </c>
      <c r="BP179" s="11"/>
      <c r="BQ179" s="8">
        <f>DF179</f>
        <v>0.2455231879119956</v>
      </c>
      <c r="BR179" s="11">
        <f>DG179</f>
        <v>0.284806897977915</v>
      </c>
      <c r="BS179" s="11">
        <f>DH179</f>
        <v>0.2455231879119956</v>
      </c>
      <c r="BT179" s="11">
        <f>LARGE(BQ179:BS179,1)</f>
        <v>0.284806897977915</v>
      </c>
      <c r="BU179" s="11">
        <f>BF179/BT179</f>
        <v>0.007310135433198748</v>
      </c>
      <c r="BV179" s="11"/>
      <c r="BW179" s="8">
        <f>DI179</f>
        <v>0.4419417382415922</v>
      </c>
      <c r="BX179" s="11">
        <f>DJ179</f>
        <v>0.4419417382415922</v>
      </c>
      <c r="BY179" s="11">
        <f>LARGE(BW179:BX179,1)</f>
        <v>0.4419417382415922</v>
      </c>
      <c r="BZ179" s="11">
        <f>BG179/BY179</f>
        <v>0.016987135563661198</v>
      </c>
      <c r="CA179" s="11"/>
      <c r="CC179" s="11"/>
      <c r="CD179" s="11">
        <f>AZ179</f>
        <v>0.7853981633974483</v>
      </c>
      <c r="CE179" s="11">
        <f>CD179*(180/PI())</f>
        <v>45</v>
      </c>
      <c r="CF179" s="11">
        <f>(PI()/2)-CD179</f>
        <v>0.7853981633974483</v>
      </c>
      <c r="CG179" s="11">
        <f>CF179*(180/PI())</f>
        <v>45</v>
      </c>
      <c r="CH179" s="2" t="s">
        <v>13</v>
      </c>
      <c r="CI179" s="11">
        <f>CD179-(CK179+CN179)</f>
        <v>0.17841049935104047</v>
      </c>
      <c r="CJ179" s="11">
        <f>CI179*(180/PI())</f>
        <v>10.222168633636132</v>
      </c>
      <c r="CK179" s="11">
        <f>ACOS((DD179^2+DC179^2-AH179^2)/(2*DD179*DC179))</f>
        <v>0.26537217339860075</v>
      </c>
      <c r="CL179" s="11">
        <f>CK179*(180/PI())</f>
        <v>15.204705535953678</v>
      </c>
      <c r="CM179" s="2" t="s">
        <v>13</v>
      </c>
      <c r="CN179" s="11">
        <f>ACOS((AT179^2+DD179^2-(AG179-AM179)^2)/(2*AT179*DD179))-CF179</f>
        <v>0.34161549064780705</v>
      </c>
      <c r="CO179" s="11">
        <f>CN179*(180/PI())</f>
        <v>19.573125830410188</v>
      </c>
      <c r="CP179" s="11">
        <f>ATAN(AT179/AM179)</f>
        <v>0.7853981633974483</v>
      </c>
      <c r="CQ179" s="11">
        <f>CP179*(180/PI())</f>
        <v>45</v>
      </c>
      <c r="CR179" s="11">
        <f>ACOS((DB179^2+DA179^2-AH179^2)/(2*DB179*DA179))</f>
        <v>0.26537217339860075</v>
      </c>
      <c r="CS179" s="11">
        <f>CR179*(180/PI())</f>
        <v>15.204705535953678</v>
      </c>
      <c r="CT179" s="2" t="s">
        <v>13</v>
      </c>
      <c r="CU179" s="11">
        <f>ACOS((DA179^2+AM179^2-(AE179-AT179)^2)/(2*DA179*AM179))-CD179</f>
        <v>0.34161549064780705</v>
      </c>
      <c r="CV179" s="11">
        <f>CU179*(180/PI())</f>
        <v>19.573125830410188</v>
      </c>
      <c r="CW179" s="2" t="s">
        <v>13</v>
      </c>
      <c r="CX179" s="11">
        <f>((PI()/2)-CD179)-(CU179+CR179)</f>
        <v>0.17841049935104047</v>
      </c>
      <c r="CY179" s="11">
        <f>CX179*(180/PI())</f>
        <v>10.222168633636132</v>
      </c>
      <c r="DA179" s="11">
        <f>SQRT(AM179^2+(AE179-AT179)^2)</f>
        <v>0.4690456886324523</v>
      </c>
      <c r="DB179" s="11">
        <f>SQRT((AM179-AH179)^2+(AE179-AT179)^2)</f>
        <v>0.43044353381421485</v>
      </c>
      <c r="DC179" s="11">
        <f>SQRT((AG179-AM179)^2+(AT179-AH179)^2)</f>
        <v>0.43044353381421485</v>
      </c>
      <c r="DD179" s="11">
        <f>SQRT((AG179-AM179)^2+AT179^2)</f>
        <v>0.4690456886324523</v>
      </c>
      <c r="DE179" s="11">
        <f>SQRT(AM179^2+AT179^2)</f>
        <v>0.284806897977915</v>
      </c>
      <c r="DF179" s="11">
        <f>DC179*SIN(CK179+CN179)</f>
        <v>0.2455231879119956</v>
      </c>
      <c r="DG179" s="11">
        <f>DE179*SIN(CP179+CD179)</f>
        <v>0.284806897977915</v>
      </c>
      <c r="DH179" s="11">
        <f>DB179*SIN(CU179+CR179)</f>
        <v>0.2455231879119956</v>
      </c>
      <c r="DI179" s="11">
        <f>DD179*SIN(CF179+CI179+CK179)</f>
        <v>0.4419417382415922</v>
      </c>
      <c r="DJ179" s="11">
        <f>DA179*SIN(CR179+CX179+CD179)</f>
        <v>0.4419417382415922</v>
      </c>
      <c r="DK179" s="11"/>
      <c r="DL179" s="11"/>
      <c r="DM179" s="11"/>
      <c r="DN179" s="11"/>
      <c r="DO179" s="11"/>
      <c r="DP179" s="11"/>
      <c r="DQ179" s="11"/>
      <c r="DR179" s="11"/>
    </row>
    <row r="180" spans="1:122" ht="15">
      <c r="A180" s="1">
        <v>180</v>
      </c>
      <c r="B180" s="14" t="s">
        <v>116</v>
      </c>
      <c r="C180" s="15" t="s">
        <v>289</v>
      </c>
      <c r="D180" s="13">
        <v>0.5</v>
      </c>
      <c r="E180" s="13">
        <v>0.5</v>
      </c>
      <c r="F180" s="12">
        <v>0.125</v>
      </c>
      <c r="G180" s="8">
        <f>H180*490/144</f>
        <v>0.3721788194444444</v>
      </c>
      <c r="H180" s="16">
        <f>AH180*(AD180+AG180)</f>
        <v>0.109375</v>
      </c>
      <c r="I180" s="8">
        <f>BD180</f>
        <v>0.002304803757440476</v>
      </c>
      <c r="J180" s="11">
        <f>BN180</f>
        <v>0.006976703265765765</v>
      </c>
      <c r="K180" s="11">
        <f>BI180</f>
        <v>0.1451636714078238</v>
      </c>
      <c r="L180" s="11">
        <f>AM180</f>
        <v>0.16964285714285715</v>
      </c>
      <c r="M180" s="11">
        <f>AO180</f>
        <v>0.33035714285714285</v>
      </c>
      <c r="N180" s="8">
        <f>BE180</f>
        <v>0.002304803757440476</v>
      </c>
      <c r="O180" s="11">
        <f>BO180</f>
        <v>0.006976703265765765</v>
      </c>
      <c r="P180" s="11">
        <f>BJ180</f>
        <v>0.1451636714078238</v>
      </c>
      <c r="Q180" s="11">
        <f>AT180</f>
        <v>0.16964285714285715</v>
      </c>
      <c r="R180" s="11">
        <f>AV180</f>
        <v>0.33035714285714285</v>
      </c>
      <c r="S180" s="8">
        <f>BF180</f>
        <v>0.0010492234002976188</v>
      </c>
      <c r="T180" s="11">
        <f>BU180</f>
        <v>0.0043733817846824214</v>
      </c>
      <c r="U180" s="11">
        <f>BK180</f>
        <v>0.09794334923752579</v>
      </c>
      <c r="V180" s="11">
        <f>BT180</f>
        <v>0.23991122933115006</v>
      </c>
      <c r="W180" s="8">
        <f>BG180</f>
        <v>0.003560384114583333</v>
      </c>
      <c r="X180" s="11">
        <f>BZ180</f>
        <v>0.010070287004202946</v>
      </c>
      <c r="Y180" s="11">
        <f>BL180</f>
        <v>0.18042195912175804</v>
      </c>
      <c r="Z180" s="11">
        <f>BY180</f>
        <v>0.3535533905932738</v>
      </c>
      <c r="AA180" s="11">
        <f>BA180</f>
        <v>45</v>
      </c>
      <c r="AB180" s="11">
        <f>BB180</f>
        <v>1</v>
      </c>
      <c r="AD180" s="8">
        <f>AE180-AH180</f>
        <v>0.375</v>
      </c>
      <c r="AE180" s="11">
        <f>E180</f>
        <v>0.5</v>
      </c>
      <c r="AF180" s="11">
        <f>AG180-AH180</f>
        <v>0.375</v>
      </c>
      <c r="AG180" s="11">
        <f>D180</f>
        <v>0.5</v>
      </c>
      <c r="AH180" s="11">
        <f>F180</f>
        <v>0.125</v>
      </c>
      <c r="AI180" s="8">
        <f>AG180*AH180</f>
        <v>0.0625</v>
      </c>
      <c r="AJ180" s="11">
        <f>AG180/2</f>
        <v>0.25</v>
      </c>
      <c r="AK180" s="11">
        <f>AD180*AH180</f>
        <v>0.046875</v>
      </c>
      <c r="AL180" s="11">
        <f>AH180/2</f>
        <v>0.0625</v>
      </c>
      <c r="AM180" s="11">
        <f>(AI180*AJ180+AK180*AL180)/(AI180+AK180)</f>
        <v>0.16964285714285715</v>
      </c>
      <c r="AN180" s="11"/>
      <c r="AO180" s="11">
        <f>AG180-AM180</f>
        <v>0.33035714285714285</v>
      </c>
      <c r="AP180" s="8">
        <f>AE180*AH180</f>
        <v>0.0625</v>
      </c>
      <c r="AQ180" s="11">
        <f>AE180/2</f>
        <v>0.25</v>
      </c>
      <c r="AR180" s="11">
        <f>AF180*AH180</f>
        <v>0.046875</v>
      </c>
      <c r="AS180" s="11">
        <f>AH180/2</f>
        <v>0.0625</v>
      </c>
      <c r="AT180" s="11">
        <f>(AP180*AQ180+AR180*AS180)/(AP180+AR180)</f>
        <v>0.16964285714285715</v>
      </c>
      <c r="AU180" s="11"/>
      <c r="AV180" s="11">
        <f>AE180-AT180</f>
        <v>0.33035714285714285</v>
      </c>
      <c r="AX180" s="11">
        <f>-(AD180*AE180*AF180*AG180*AH180)/(4*(AE180+AF180))</f>
        <v>-0.0012555803571428572</v>
      </c>
      <c r="AY180" s="11" t="str">
        <f>IF(AE180=AG180,"N/A",(2*AX180)/(BE180-BD180))</f>
        <v>N/A</v>
      </c>
      <c r="AZ180" s="11">
        <f>IF(AE180=AG180,PI()/4,(1/2)*ATAN(AY180))</f>
        <v>0.7853981633974483</v>
      </c>
      <c r="BA180" s="11">
        <f>IF(AE180=AG180,45,(1/2)*ATAN(AY180)*(180/PI()))</f>
        <v>45</v>
      </c>
      <c r="BB180" s="11">
        <f>IF(AE180=AG180,1,TAN(BA180/(180/PI())))</f>
        <v>1</v>
      </c>
      <c r="BD180" s="11">
        <f>(1/3)*(AH180*(AG180-AM180)^3+AE180*AM180^3-AD180*(AM180-AH180)^3)</f>
        <v>0.002304803757440476</v>
      </c>
      <c r="BE180" s="11">
        <f>(1/3)*(AH180*(AE180-AT180)^3+AG180*AT180^3-AF180*(AT180-AH180)^3)</f>
        <v>0.002304803757440476</v>
      </c>
      <c r="BF180" s="11">
        <f>BD180*(SIN(AZ180))^2+BE180*(COS(AZ180))^2+AX180*SIN(2*AZ180)</f>
        <v>0.0010492234002976188</v>
      </c>
      <c r="BG180" s="11">
        <f>BD180*COS(AZ180)^2+BE180*SIN(AZ180)^2-AX180*SIN(2*AZ180)</f>
        <v>0.003560384114583333</v>
      </c>
      <c r="BH180" s="11"/>
      <c r="BI180" s="8">
        <f>SQRT(BD180/H180)</f>
        <v>0.1451636714078238</v>
      </c>
      <c r="BJ180" s="11">
        <f>SQRT(BE180/H180)</f>
        <v>0.1451636714078238</v>
      </c>
      <c r="BK180" s="11">
        <f>SQRT(BF180/H180)</f>
        <v>0.09794334923752579</v>
      </c>
      <c r="BL180" s="11">
        <f>SQRT(BG180/H180)</f>
        <v>0.18042195912175804</v>
      </c>
      <c r="BM180" s="11"/>
      <c r="BN180" s="8">
        <f>BD180/(AG180-AM180)</f>
        <v>0.006976703265765765</v>
      </c>
      <c r="BO180" s="11">
        <f>BE180/(AE180-AT180)</f>
        <v>0.006976703265765765</v>
      </c>
      <c r="BP180" s="11"/>
      <c r="BQ180" s="8">
        <f>DF180</f>
        <v>0.20203050891044214</v>
      </c>
      <c r="BR180" s="11">
        <f>DG180</f>
        <v>0.23991122933115006</v>
      </c>
      <c r="BS180" s="11">
        <f>DH180</f>
        <v>0.20203050891044214</v>
      </c>
      <c r="BT180" s="11">
        <f>LARGE(BQ180:BS180,1)</f>
        <v>0.23991122933115006</v>
      </c>
      <c r="BU180" s="11">
        <f>BF180/BT180</f>
        <v>0.0043733817846824214</v>
      </c>
      <c r="BV180" s="11"/>
      <c r="BW180" s="8">
        <f>DI180</f>
        <v>0.3535533905932738</v>
      </c>
      <c r="BX180" s="11">
        <f>DJ180</f>
        <v>0.3535533905932738</v>
      </c>
      <c r="BY180" s="11">
        <f>LARGE(BW180:BX180,1)</f>
        <v>0.3535533905932738</v>
      </c>
      <c r="BZ180" s="11">
        <f>BG180/BY180</f>
        <v>0.010070287004202946</v>
      </c>
      <c r="CA180" s="11"/>
      <c r="CC180" s="11"/>
      <c r="CD180" s="11">
        <f>AZ180</f>
        <v>0.7853981633974483</v>
      </c>
      <c r="CE180" s="11">
        <f>CD180*(180/PI())</f>
        <v>45</v>
      </c>
      <c r="CF180" s="11">
        <f>(PI()/2)-CD180</f>
        <v>0.7853981633974483</v>
      </c>
      <c r="CG180" s="11">
        <f>CF180*(180/PI())</f>
        <v>45</v>
      </c>
      <c r="CH180" s="2" t="s">
        <v>13</v>
      </c>
      <c r="CI180" s="11">
        <f>CD180-(CK180+CN180)</f>
        <v>0.13432144195296858</v>
      </c>
      <c r="CJ180" s="11">
        <f>CI180*(180/PI())</f>
        <v>7.696051722016573</v>
      </c>
      <c r="CK180" s="11">
        <f>ACOS((DD180^2+DC180^2-AH180^2)/(2*DD180*DC180))</f>
        <v>0.3400784408389388</v>
      </c>
      <c r="CL180" s="11">
        <f>CK180*(180/PI())</f>
        <v>19.485059363460646</v>
      </c>
      <c r="CM180" s="2" t="s">
        <v>13</v>
      </c>
      <c r="CN180" s="11">
        <f>ACOS((AT180^2+DD180^2-(AG180-AM180)^2)/(2*AT180*DD180))-CF180</f>
        <v>0.3109982806055409</v>
      </c>
      <c r="CO180" s="11">
        <f>CN180*(180/PI())</f>
        <v>17.818888914522777</v>
      </c>
      <c r="CP180" s="11">
        <f>ATAN(AT180/AM180)</f>
        <v>0.7853981633974483</v>
      </c>
      <c r="CQ180" s="11">
        <f>CP180*(180/PI())</f>
        <v>45</v>
      </c>
      <c r="CR180" s="11">
        <f>ACOS((DB180^2+DA180^2-AH180^2)/(2*DB180*DA180))</f>
        <v>0.3400784408389388</v>
      </c>
      <c r="CS180" s="11">
        <f>CR180*(180/PI())</f>
        <v>19.485059363460646</v>
      </c>
      <c r="CT180" s="2" t="s">
        <v>13</v>
      </c>
      <c r="CU180" s="11">
        <f>ACOS((DA180^2+AM180^2-(AE180-AT180)^2)/(2*DA180*AM180))-CD180</f>
        <v>0.3109982806055409</v>
      </c>
      <c r="CV180" s="11">
        <f>CU180*(180/PI())</f>
        <v>17.818888914522777</v>
      </c>
      <c r="CW180" s="2" t="s">
        <v>13</v>
      </c>
      <c r="CX180" s="11">
        <f>((PI()/2)-CD180)-(CU180+CR180)</f>
        <v>0.13432144195296858</v>
      </c>
      <c r="CY180" s="11">
        <f>CX180*(180/PI())</f>
        <v>7.696051722016573</v>
      </c>
      <c r="DA180" s="11">
        <f>SQRT(AM180^2+(AE180-AT180)^2)</f>
        <v>0.3713684704122397</v>
      </c>
      <c r="DB180" s="11">
        <f>SQRT((AM180-AH180)^2+(AE180-AT180)^2)</f>
        <v>0.33335990540347266</v>
      </c>
      <c r="DC180" s="11">
        <f>SQRT((AG180-AM180)^2+(AT180-AH180)^2)</f>
        <v>0.33335990540347266</v>
      </c>
      <c r="DD180" s="11">
        <f>SQRT((AG180-AM180)^2+AT180^2)</f>
        <v>0.3713684704122397</v>
      </c>
      <c r="DE180" s="11">
        <f>SQRT(AM180^2+AT180^2)</f>
        <v>0.23991122933115006</v>
      </c>
      <c r="DF180" s="11">
        <f>DC180*SIN(CK180+CN180)</f>
        <v>0.20203050891044214</v>
      </c>
      <c r="DG180" s="11">
        <f>DE180*SIN(CP180+CD180)</f>
        <v>0.23991122933115006</v>
      </c>
      <c r="DH180" s="11">
        <f>DB180*SIN(CU180+CR180)</f>
        <v>0.20203050891044214</v>
      </c>
      <c r="DI180" s="11">
        <f>DD180*SIN(CF180+CI180+CK180)</f>
        <v>0.3535533905932738</v>
      </c>
      <c r="DJ180" s="11">
        <f>DA180*SIN(CR180+CX180+CD180)</f>
        <v>0.3535533905932738</v>
      </c>
      <c r="DK180" s="11"/>
      <c r="DL180" s="11"/>
      <c r="DM180" s="11"/>
      <c r="DN180" s="11"/>
      <c r="DO180" s="11"/>
      <c r="DP180" s="11"/>
      <c r="DQ180" s="11"/>
      <c r="DR180" s="11"/>
    </row>
    <row r="181" spans="1:104" s="11" customFormat="1" ht="15">
      <c r="A181" s="5">
        <v>181</v>
      </c>
      <c r="B181" s="14"/>
      <c r="C181" s="15"/>
      <c r="D181" s="13"/>
      <c r="E181" s="13"/>
      <c r="F181" s="12"/>
      <c r="G181" s="8"/>
      <c r="H181" s="16"/>
      <c r="I181" s="8"/>
      <c r="N181" s="8"/>
      <c r="S181" s="8"/>
      <c r="W181" s="8"/>
      <c r="AC181" s="20"/>
      <c r="AD181" s="8"/>
      <c r="AI181" s="8"/>
      <c r="AP181" s="8"/>
      <c r="AW181" s="8"/>
      <c r="BC181" s="8"/>
      <c r="BI181" s="8"/>
      <c r="BN181" s="8"/>
      <c r="BQ181" s="8"/>
      <c r="BW181" s="8"/>
      <c r="CB181" s="8"/>
      <c r="CH181" s="2"/>
      <c r="CM181" s="2"/>
      <c r="CT181" s="2"/>
      <c r="CW181" s="2"/>
      <c r="CZ181" s="8"/>
    </row>
    <row r="182" spans="1:104" s="11" customFormat="1" ht="15">
      <c r="A182" s="1">
        <v>182</v>
      </c>
      <c r="B182" s="14"/>
      <c r="C182" s="15"/>
      <c r="D182" s="13"/>
      <c r="E182" s="13"/>
      <c r="F182" s="12"/>
      <c r="G182" s="8"/>
      <c r="H182" s="16"/>
      <c r="I182" s="8"/>
      <c r="N182" s="8"/>
      <c r="S182" s="8"/>
      <c r="W182" s="8"/>
      <c r="AC182" s="20"/>
      <c r="AD182" s="8"/>
      <c r="AI182" s="8"/>
      <c r="AP182" s="8"/>
      <c r="AW182" s="8"/>
      <c r="BC182" s="8"/>
      <c r="BI182" s="8"/>
      <c r="BN182" s="8"/>
      <c r="BQ182" s="8"/>
      <c r="BW182" s="8"/>
      <c r="CB182" s="8"/>
      <c r="CH182" s="2"/>
      <c r="CM182" s="2"/>
      <c r="CT182" s="2"/>
      <c r="CW182" s="2"/>
      <c r="CZ182" s="8"/>
    </row>
    <row r="183" ht="15">
      <c r="A183" s="5">
        <v>183</v>
      </c>
    </row>
    <row r="184" ht="15">
      <c r="A184" s="1">
        <v>184</v>
      </c>
    </row>
    <row r="185" spans="1:4" ht="15">
      <c r="A185" s="5">
        <v>185</v>
      </c>
      <c r="D185" s="17" t="s">
        <v>292</v>
      </c>
    </row>
    <row r="186" spans="1:4" ht="15">
      <c r="A186" s="1">
        <v>186</v>
      </c>
      <c r="D186" s="17" t="s">
        <v>293</v>
      </c>
    </row>
    <row r="187" spans="1:4" ht="15">
      <c r="A187" s="5">
        <v>187</v>
      </c>
      <c r="D187" s="11" t="s">
        <v>295</v>
      </c>
    </row>
    <row r="188" spans="1:4" ht="15">
      <c r="A188" s="1">
        <v>188</v>
      </c>
      <c r="D188" s="18" t="s">
        <v>297</v>
      </c>
    </row>
    <row r="189" spans="1:4" ht="15">
      <c r="A189" s="5">
        <v>189</v>
      </c>
      <c r="D189" s="18" t="s">
        <v>294</v>
      </c>
    </row>
    <row r="190" spans="1:104" s="11" customFormat="1" ht="15">
      <c r="A190" s="1">
        <v>190</v>
      </c>
      <c r="B190" s="1"/>
      <c r="D190" s="18" t="s">
        <v>296</v>
      </c>
      <c r="G190" s="8"/>
      <c r="H190" s="16"/>
      <c r="I190" s="8"/>
      <c r="N190" s="8"/>
      <c r="S190" s="8"/>
      <c r="W190" s="8"/>
      <c r="AC190" s="20"/>
      <c r="AD190" s="8"/>
      <c r="AI190" s="8"/>
      <c r="AP190" s="8"/>
      <c r="AW190" s="8"/>
      <c r="BC190" s="8"/>
      <c r="BI190" s="8"/>
      <c r="BN190" s="8"/>
      <c r="BQ190" s="8"/>
      <c r="BW190" s="8"/>
      <c r="CB190" s="8"/>
      <c r="CZ190" s="8"/>
    </row>
    <row r="191" spans="1:104" s="11" customFormat="1" ht="15">
      <c r="A191" s="5">
        <v>191</v>
      </c>
      <c r="B191" s="1"/>
      <c r="D191" s="18"/>
      <c r="G191" s="8"/>
      <c r="H191" s="16"/>
      <c r="I191" s="8"/>
      <c r="N191" s="8"/>
      <c r="S191" s="8"/>
      <c r="W191" s="8"/>
      <c r="AC191" s="20"/>
      <c r="AD191" s="8"/>
      <c r="AI191" s="8"/>
      <c r="AP191" s="8"/>
      <c r="AW191" s="8"/>
      <c r="BC191" s="8"/>
      <c r="BI191" s="8"/>
      <c r="BN191" s="8"/>
      <c r="BQ191" s="8"/>
      <c r="BW191" s="8"/>
      <c r="CB191" s="8"/>
      <c r="CZ191" s="8"/>
    </row>
    <row r="192" spans="1:4" ht="15">
      <c r="A192" s="1">
        <v>192</v>
      </c>
      <c r="D192" s="14" t="s">
        <v>291</v>
      </c>
    </row>
    <row r="193" ht="15">
      <c r="A193" s="5">
        <v>193</v>
      </c>
    </row>
    <row r="194" spans="1:4" ht="15">
      <c r="A194" s="1">
        <v>194</v>
      </c>
      <c r="D194" t="s">
        <v>23</v>
      </c>
    </row>
    <row r="195" spans="1:4" ht="15">
      <c r="A195" s="5">
        <v>195</v>
      </c>
      <c r="D195" t="s">
        <v>24</v>
      </c>
    </row>
    <row r="196" spans="1:4" ht="15">
      <c r="A196" s="1">
        <v>196</v>
      </c>
      <c r="D196" t="s">
        <v>22</v>
      </c>
    </row>
    <row r="197" spans="1:4" ht="15">
      <c r="A197" s="5">
        <v>197</v>
      </c>
      <c r="D197" t="s">
        <v>21</v>
      </c>
    </row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</sheetData>
  <sheetProtection/>
  <printOptions/>
  <pageMargins left="0.7" right="0.7" top="0.75" bottom="0.6" header="0.4" footer="0.3"/>
  <pageSetup fitToHeight="0" fitToWidth="1" orientation="landscape" scale="60" r:id="rId2"/>
  <headerFooter>
    <oddHeader>&amp;R&amp;F  &amp;D   pg. &amp;P of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Sidney</dc:creator>
  <cp:keywords/>
  <dc:description/>
  <cp:lastModifiedBy>Sidney</cp:lastModifiedBy>
  <cp:lastPrinted>2011-03-06T01:29:42Z</cp:lastPrinted>
  <dcterms:created xsi:type="dcterms:W3CDTF">2010-08-08T03:20:53Z</dcterms:created>
  <dcterms:modified xsi:type="dcterms:W3CDTF">2011-03-06T01:36:10Z</dcterms:modified>
  <cp:category/>
  <cp:version/>
  <cp:contentType/>
  <cp:contentStatus/>
</cp:coreProperties>
</file>